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sportivegymniquedutravail-my.sharepoint.com/personal/clemence_beaufrere_fsgt_org/Documents/Bureau/CFA TENNIS DE TABLE/25-26/toutes series/"/>
    </mc:Choice>
  </mc:AlternateContent>
  <xr:revisionPtr revIDLastSave="19" documentId="8_{4BDB730D-341B-4675-83EB-2F492F75C4A0}" xr6:coauthVersionLast="47" xr6:coauthVersionMax="47" xr10:uidLastSave="{6A233583-0942-4A85-BE00-C9F323E8FCC7}"/>
  <bookViews>
    <workbookView xWindow="-108" yWindow="-108" windowWidth="23256" windowHeight="12456" tabRatio="500" activeTab="2" xr2:uid="{00000000-000D-0000-FFFF-FFFF00000000}"/>
  </bookViews>
  <sheets>
    <sheet name="1 INDIVIDUELS" sheetId="1" r:id="rId1"/>
    <sheet name="2  DOUBLES ET DOUBLES MIXTES" sheetId="2" r:id="rId2"/>
    <sheet name="3 RENSEIGNEMENTS" sheetId="3" r:id="rId3"/>
    <sheet name="XXX1" sheetId="4" state="hidden" r:id="rId4"/>
    <sheet name="XXX2" sheetId="5" state="hidden" r:id="rId5"/>
    <sheet name="XXX3" sheetId="6" state="hidden" r:id="rId6"/>
    <sheet name="XXX5" sheetId="7" state="hidden" r:id="rId7"/>
    <sheet name="XXX4" sheetId="8" state="hidden" r:id="rId8"/>
  </sheets>
  <externalReferences>
    <externalReference r:id="rId9"/>
    <externalReference r:id="rId10"/>
    <externalReference r:id="rId11"/>
  </externalReferences>
  <definedNames>
    <definedName name="_01_01_1940">[1]ENGAGEMTTOUS!$IP$4</definedName>
    <definedName name="_01_01_1950">[1]ENGAGEMTTOUS!$IP$5</definedName>
    <definedName name="_01_01_1960">[1]ENGAGEMTTOUS!$IP$6</definedName>
    <definedName name="_01_01_1970">[1]ENGAGEMTTOUS!$IP$7</definedName>
    <definedName name="_01_01_1980">[1]ENGAGEMTTOUS!$IP$8</definedName>
    <definedName name="_01_01_1990">[1]ENGAGEMTTOUS!$IP$9</definedName>
    <definedName name="_01_01_2000">[1]ENGAGEMTTOUS!$IP$10</definedName>
    <definedName name="_01_01_2001">[1]ENGAGEMTTOUS!$IP$11</definedName>
    <definedName name="cat" localSheetId="5">'[2]0 divers'!$H$3:$L$34</definedName>
    <definedName name="CAT">XXX1!$H$3:$N$35</definedName>
    <definedName name="DDXX">'2  DOUBLES ET DOUBLES MIXTES'!#REF!</definedName>
    <definedName name="EQUIPES">XXX2!$B$8:$J$68</definedName>
    <definedName name="JEUNES">#REF!,#REF!,#REF!,#REF!,#REF!,#REF!,#REF!</definedName>
    <definedName name="LT" localSheetId="4">XXX2!$B$8:$K$68</definedName>
    <definedName name="LT" localSheetId="5">XXX3!$B$9:$K$58</definedName>
    <definedName name="LT">'1 INDIVIDUELS'!$B$8:$H$61</definedName>
    <definedName name="ser">XXX1!$I$3:$L$34</definedName>
    <definedName name="serie">[1]divers!$K$3:$M$28</definedName>
    <definedName name="series">#REF!</definedName>
    <definedName name="SIENG">#REF!</definedName>
    <definedName name="sss">XXX1!$H$3:$M$34</definedName>
    <definedName name="titres" localSheetId="5">'[2]0 divers'!$B$2:$F$37</definedName>
    <definedName name="titres" localSheetId="6">'[2]0 divers'!$B$2:$F$37</definedName>
    <definedName name="titres">XXX1!$B$2:$F$37</definedName>
    <definedName name="_xlnm.Print_Area" localSheetId="0">'1 INDIVIDUELS'!$B$1:$R$64</definedName>
    <definedName name="_xlnm.Print_Area" localSheetId="1">'2  DOUBLES ET DOUBLES MIXTES'!$A$1:$AD$93</definedName>
    <definedName name="_xlnm.Print_Area" localSheetId="2">'3 RENSEIGNEMENTS'!$B$1:$V$37</definedName>
    <definedName name="_xlnm.Print_Area" localSheetId="3">XXX1!$A$1:$M$50</definedName>
    <definedName name="_xlnm.Print_Area" localSheetId="4">XXX2!$B$1:$U$78</definedName>
    <definedName name="_xlnm.Print_Area" localSheetId="5">XXX3!$B$34:$J$38</definedName>
    <definedName name="_xlnm.Print_Area" localSheetId="7">XXX4!$C$1:$Q$52</definedName>
    <definedName name="_xlnm.Print_Area" localSheetId="6">XXX5!$B$3:$AA$39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L50" i="8" l="1"/>
  <c r="D48" i="8"/>
  <c r="B48" i="8"/>
  <c r="A48" i="8"/>
  <c r="D47" i="8"/>
  <c r="B47" i="8"/>
  <c r="A47" i="8"/>
  <c r="D46" i="8"/>
  <c r="B46" i="8"/>
  <c r="A46" i="8"/>
  <c r="D45" i="8"/>
  <c r="B45" i="8"/>
  <c r="A45" i="8"/>
  <c r="D44" i="8"/>
  <c r="B44" i="8"/>
  <c r="A44" i="8"/>
  <c r="D43" i="8"/>
  <c r="B43" i="8"/>
  <c r="A43" i="8"/>
  <c r="D42" i="8"/>
  <c r="B42" i="8"/>
  <c r="A42" i="8"/>
  <c r="D41" i="8"/>
  <c r="B41" i="8"/>
  <c r="A41" i="8"/>
  <c r="D40" i="8"/>
  <c r="B40" i="8"/>
  <c r="A40" i="8"/>
  <c r="D39" i="8"/>
  <c r="B39" i="8"/>
  <c r="A39" i="8"/>
  <c r="D38" i="8"/>
  <c r="B38" i="8"/>
  <c r="A38" i="8"/>
  <c r="D37" i="8"/>
  <c r="B37" i="8"/>
  <c r="A37" i="8"/>
  <c r="D36" i="8"/>
  <c r="B36" i="8"/>
  <c r="A36" i="8"/>
  <c r="D35" i="8"/>
  <c r="B35" i="8"/>
  <c r="A35" i="8"/>
  <c r="D34" i="8"/>
  <c r="B34" i="8"/>
  <c r="A34" i="8"/>
  <c r="D33" i="8"/>
  <c r="B33" i="8"/>
  <c r="A33" i="8"/>
  <c r="D32" i="8"/>
  <c r="B32" i="8"/>
  <c r="A32" i="8"/>
  <c r="D31" i="8"/>
  <c r="B31" i="8"/>
  <c r="A31" i="8"/>
  <c r="D30" i="8"/>
  <c r="B30" i="8"/>
  <c r="A30" i="8"/>
  <c r="D29" i="8"/>
  <c r="B29" i="8"/>
  <c r="A29" i="8"/>
  <c r="D28" i="8"/>
  <c r="B28" i="8"/>
  <c r="A28" i="8"/>
  <c r="D27" i="8"/>
  <c r="B27" i="8"/>
  <c r="A27" i="8"/>
  <c r="D26" i="8"/>
  <c r="B26" i="8"/>
  <c r="A26" i="8"/>
  <c r="D25" i="8"/>
  <c r="B25" i="8"/>
  <c r="A25" i="8"/>
  <c r="D24" i="8"/>
  <c r="B24" i="8"/>
  <c r="A24" i="8"/>
  <c r="D23" i="8"/>
  <c r="B23" i="8"/>
  <c r="A23" i="8"/>
  <c r="D22" i="8"/>
  <c r="B22" i="8"/>
  <c r="A22" i="8"/>
  <c r="D21" i="8"/>
  <c r="B21" i="8"/>
  <c r="A21" i="8"/>
  <c r="D20" i="8"/>
  <c r="B20" i="8"/>
  <c r="A20" i="8"/>
  <c r="D19" i="8"/>
  <c r="B19" i="8"/>
  <c r="A19" i="8"/>
  <c r="D18" i="8"/>
  <c r="B18" i="8"/>
  <c r="A18" i="8"/>
  <c r="D17" i="8"/>
  <c r="B17" i="8"/>
  <c r="A17" i="8"/>
  <c r="D16" i="8"/>
  <c r="B16" i="8"/>
  <c r="A16" i="8"/>
  <c r="D15" i="8"/>
  <c r="B15" i="8"/>
  <c r="A15" i="8"/>
  <c r="D14" i="8"/>
  <c r="B14" i="8"/>
  <c r="A14" i="8"/>
  <c r="D13" i="8"/>
  <c r="B13" i="8"/>
  <c r="A13" i="8"/>
  <c r="D12" i="8"/>
  <c r="B12" i="8"/>
  <c r="A12" i="8"/>
  <c r="D11" i="8"/>
  <c r="B11" i="8"/>
  <c r="A11" i="8"/>
  <c r="D10" i="8"/>
  <c r="B10" i="8"/>
  <c r="A10" i="8"/>
  <c r="D9" i="8"/>
  <c r="B9" i="8"/>
  <c r="A9" i="8"/>
  <c r="D8" i="8"/>
  <c r="B8" i="8"/>
  <c r="A8" i="8"/>
  <c r="S37" i="7"/>
  <c r="O37" i="7"/>
  <c r="S36" i="7"/>
  <c r="O36" i="7"/>
  <c r="O35" i="7"/>
  <c r="D35" i="7"/>
  <c r="O34" i="7"/>
  <c r="O33" i="7"/>
  <c r="C33" i="7"/>
  <c r="M32" i="7"/>
  <c r="T31" i="7"/>
  <c r="M31" i="7"/>
  <c r="AA30" i="7"/>
  <c r="T30" i="7"/>
  <c r="L30" i="7"/>
  <c r="AA29" i="7"/>
  <c r="O28" i="7"/>
  <c r="K28" i="7"/>
  <c r="Z27" i="7"/>
  <c r="O27" i="7"/>
  <c r="K27" i="7"/>
  <c r="Y25" i="7"/>
  <c r="V25" i="7"/>
  <c r="Y24" i="7"/>
  <c r="V24" i="7"/>
  <c r="Y23" i="7"/>
  <c r="V23" i="7"/>
  <c r="B23" i="7"/>
  <c r="Y22" i="7"/>
  <c r="V22" i="7"/>
  <c r="Y21" i="7"/>
  <c r="V21" i="7"/>
  <c r="Y20" i="7"/>
  <c r="Y19" i="7"/>
  <c r="Y18" i="7"/>
  <c r="C18" i="7"/>
  <c r="Y17" i="7"/>
  <c r="G17" i="7"/>
  <c r="D17" i="7"/>
  <c r="Y16" i="7"/>
  <c r="G16" i="7"/>
  <c r="D16" i="7"/>
  <c r="C15" i="7"/>
  <c r="C14" i="7"/>
  <c r="C13" i="7"/>
  <c r="C11" i="7"/>
  <c r="C10" i="7"/>
  <c r="C9" i="7"/>
  <c r="C8" i="7"/>
  <c r="C6" i="7"/>
  <c r="C5" i="7"/>
  <c r="C4" i="7"/>
  <c r="C3" i="7"/>
  <c r="K65" i="6"/>
  <c r="K64" i="6"/>
  <c r="D61" i="6"/>
  <c r="AE60" i="6"/>
  <c r="AD60" i="6"/>
  <c r="AC60" i="6"/>
  <c r="AB60" i="6"/>
  <c r="AA60" i="6"/>
  <c r="Z60" i="6"/>
  <c r="Y60" i="6"/>
  <c r="X60" i="6"/>
  <c r="W60" i="6"/>
  <c r="V60" i="6"/>
  <c r="U60" i="6"/>
  <c r="T60" i="6"/>
  <c r="S60" i="6"/>
  <c r="R60" i="6"/>
  <c r="Q60" i="6"/>
  <c r="P60" i="6"/>
  <c r="O60" i="6"/>
  <c r="N60" i="6"/>
  <c r="M60" i="6"/>
  <c r="L60" i="6"/>
  <c r="AE59" i="6"/>
  <c r="AD59" i="6"/>
  <c r="AC59" i="6"/>
  <c r="AB59" i="6"/>
  <c r="AA59" i="6"/>
  <c r="Z59" i="6"/>
  <c r="Y59" i="6"/>
  <c r="X59" i="6"/>
  <c r="W59" i="6"/>
  <c r="V59" i="6"/>
  <c r="U59" i="6"/>
  <c r="T59" i="6"/>
  <c r="S59" i="6"/>
  <c r="R59" i="6"/>
  <c r="Q59" i="6"/>
  <c r="P59" i="6"/>
  <c r="O59" i="6"/>
  <c r="N59" i="6"/>
  <c r="M59" i="6"/>
  <c r="L59" i="6"/>
  <c r="K58" i="6"/>
  <c r="J58" i="6"/>
  <c r="I58" i="6"/>
  <c r="H58" i="6"/>
  <c r="AG58" i="6" s="1"/>
  <c r="F58" i="6"/>
  <c r="E58" i="6"/>
  <c r="D58" i="6"/>
  <c r="C58" i="6"/>
  <c r="K57" i="6"/>
  <c r="J57" i="6"/>
  <c r="I57" i="6"/>
  <c r="H57" i="6"/>
  <c r="AG57" i="6" s="1"/>
  <c r="F57" i="6"/>
  <c r="E57" i="6"/>
  <c r="D57" i="6"/>
  <c r="C57" i="6"/>
  <c r="K56" i="6"/>
  <c r="J56" i="6"/>
  <c r="I56" i="6"/>
  <c r="H56" i="6"/>
  <c r="AG56" i="6" s="1"/>
  <c r="F56" i="6"/>
  <c r="E56" i="6"/>
  <c r="D56" i="6"/>
  <c r="C56" i="6"/>
  <c r="K55" i="6"/>
  <c r="J55" i="6"/>
  <c r="I55" i="6"/>
  <c r="H55" i="6"/>
  <c r="AG55" i="6" s="1"/>
  <c r="F55" i="6"/>
  <c r="E55" i="6"/>
  <c r="D55" i="6"/>
  <c r="C55" i="6"/>
  <c r="K54" i="6"/>
  <c r="J54" i="6"/>
  <c r="I54" i="6"/>
  <c r="H54" i="6"/>
  <c r="AG54" i="6" s="1"/>
  <c r="G54" i="6"/>
  <c r="F54" i="6"/>
  <c r="E54" i="6"/>
  <c r="D54" i="6"/>
  <c r="C54" i="6"/>
  <c r="K53" i="6"/>
  <c r="J53" i="6"/>
  <c r="I53" i="6"/>
  <c r="H53" i="6"/>
  <c r="AG53" i="6" s="1"/>
  <c r="F53" i="6"/>
  <c r="E53" i="6"/>
  <c r="D53" i="6"/>
  <c r="C53" i="6"/>
  <c r="K52" i="6"/>
  <c r="J52" i="6"/>
  <c r="I52" i="6"/>
  <c r="H52" i="6"/>
  <c r="AG52" i="6" s="1"/>
  <c r="F52" i="6"/>
  <c r="E52" i="6"/>
  <c r="D52" i="6"/>
  <c r="C52" i="6"/>
  <c r="K51" i="6"/>
  <c r="J51" i="6"/>
  <c r="I51" i="6"/>
  <c r="H51" i="6"/>
  <c r="AG51" i="6" s="1"/>
  <c r="F51" i="6"/>
  <c r="E51" i="6"/>
  <c r="D51" i="6"/>
  <c r="C51" i="6"/>
  <c r="K50" i="6"/>
  <c r="J50" i="6"/>
  <c r="I50" i="6"/>
  <c r="H50" i="6"/>
  <c r="AG50" i="6" s="1"/>
  <c r="F50" i="6"/>
  <c r="E50" i="6"/>
  <c r="D50" i="6"/>
  <c r="C50" i="6"/>
  <c r="K49" i="6"/>
  <c r="J49" i="6"/>
  <c r="I49" i="6"/>
  <c r="H49" i="6"/>
  <c r="AG49" i="6" s="1"/>
  <c r="G49" i="6"/>
  <c r="F49" i="6"/>
  <c r="E49" i="6"/>
  <c r="D49" i="6"/>
  <c r="C49" i="6"/>
  <c r="K48" i="6"/>
  <c r="J48" i="6"/>
  <c r="I48" i="6"/>
  <c r="H48" i="6"/>
  <c r="AG48" i="6" s="1"/>
  <c r="F48" i="6"/>
  <c r="E48" i="6"/>
  <c r="D48" i="6"/>
  <c r="C48" i="6"/>
  <c r="K47" i="6"/>
  <c r="J47" i="6"/>
  <c r="I47" i="6"/>
  <c r="H47" i="6"/>
  <c r="AG47" i="6" s="1"/>
  <c r="F47" i="6"/>
  <c r="E47" i="6"/>
  <c r="D47" i="6"/>
  <c r="C47" i="6"/>
  <c r="K46" i="6"/>
  <c r="J46" i="6"/>
  <c r="I46" i="6"/>
  <c r="H46" i="6"/>
  <c r="AG46" i="6" s="1"/>
  <c r="F46" i="6"/>
  <c r="E46" i="6"/>
  <c r="D46" i="6"/>
  <c r="C46" i="6"/>
  <c r="K45" i="6"/>
  <c r="J45" i="6"/>
  <c r="I45" i="6"/>
  <c r="H45" i="6"/>
  <c r="AG45" i="6" s="1"/>
  <c r="F45" i="6"/>
  <c r="E45" i="6"/>
  <c r="D45" i="6"/>
  <c r="C45" i="6"/>
  <c r="K44" i="6"/>
  <c r="J44" i="6"/>
  <c r="I44" i="6"/>
  <c r="H44" i="6"/>
  <c r="AG44" i="6" s="1"/>
  <c r="G44" i="6"/>
  <c r="F44" i="6"/>
  <c r="E44" i="6"/>
  <c r="D44" i="6"/>
  <c r="C44" i="6"/>
  <c r="K43" i="6"/>
  <c r="J43" i="6"/>
  <c r="I43" i="6"/>
  <c r="H43" i="6"/>
  <c r="AG43" i="6" s="1"/>
  <c r="F43" i="6"/>
  <c r="E43" i="6"/>
  <c r="D43" i="6"/>
  <c r="C43" i="6"/>
  <c r="K42" i="6"/>
  <c r="J42" i="6"/>
  <c r="I42" i="6"/>
  <c r="H42" i="6"/>
  <c r="AG42" i="6" s="1"/>
  <c r="F42" i="6"/>
  <c r="E42" i="6"/>
  <c r="D42" i="6"/>
  <c r="C42" i="6"/>
  <c r="K41" i="6"/>
  <c r="J41" i="6"/>
  <c r="I41" i="6"/>
  <c r="H41" i="6"/>
  <c r="AG41" i="6" s="1"/>
  <c r="F41" i="6"/>
  <c r="E41" i="6"/>
  <c r="D41" i="6"/>
  <c r="C41" i="6"/>
  <c r="K40" i="6"/>
  <c r="J40" i="6"/>
  <c r="I40" i="6"/>
  <c r="H40" i="6"/>
  <c r="AG40" i="6" s="1"/>
  <c r="F40" i="6"/>
  <c r="E40" i="6"/>
  <c r="D40" i="6"/>
  <c r="C40" i="6"/>
  <c r="K39" i="6"/>
  <c r="J39" i="6"/>
  <c r="I39" i="6"/>
  <c r="H39" i="6"/>
  <c r="AG39" i="6" s="1"/>
  <c r="G39" i="6"/>
  <c r="F39" i="6"/>
  <c r="E39" i="6"/>
  <c r="D39" i="6"/>
  <c r="C39" i="6"/>
  <c r="K38" i="6"/>
  <c r="J38" i="6"/>
  <c r="I38" i="6"/>
  <c r="H38" i="6"/>
  <c r="AG38" i="6" s="1"/>
  <c r="F38" i="6"/>
  <c r="E38" i="6"/>
  <c r="D38" i="6"/>
  <c r="C38" i="6"/>
  <c r="K37" i="6"/>
  <c r="J37" i="6"/>
  <c r="I37" i="6"/>
  <c r="H37" i="6"/>
  <c r="AG37" i="6" s="1"/>
  <c r="F37" i="6"/>
  <c r="E37" i="6"/>
  <c r="D37" i="6"/>
  <c r="C37" i="6"/>
  <c r="K36" i="6"/>
  <c r="J36" i="6"/>
  <c r="I36" i="6"/>
  <c r="H36" i="6"/>
  <c r="AG36" i="6" s="1"/>
  <c r="F36" i="6"/>
  <c r="E36" i="6"/>
  <c r="D36" i="6"/>
  <c r="C36" i="6"/>
  <c r="K35" i="6"/>
  <c r="J35" i="6"/>
  <c r="I35" i="6"/>
  <c r="H35" i="6"/>
  <c r="AG35" i="6" s="1"/>
  <c r="F35" i="6"/>
  <c r="E35" i="6"/>
  <c r="D35" i="6"/>
  <c r="C35" i="6"/>
  <c r="IR34" i="6"/>
  <c r="K34" i="6"/>
  <c r="J34" i="6"/>
  <c r="I34" i="6"/>
  <c r="H34" i="6"/>
  <c r="AG34" i="6" s="1"/>
  <c r="G34" i="6"/>
  <c r="F34" i="6"/>
  <c r="E34" i="6"/>
  <c r="D34" i="6"/>
  <c r="C34" i="6"/>
  <c r="K33" i="6"/>
  <c r="J33" i="6"/>
  <c r="I33" i="6"/>
  <c r="H33" i="6"/>
  <c r="AG33" i="6" s="1"/>
  <c r="F33" i="6"/>
  <c r="E33" i="6"/>
  <c r="D33" i="6"/>
  <c r="C33" i="6"/>
  <c r="K32" i="6"/>
  <c r="J32" i="6"/>
  <c r="I32" i="6"/>
  <c r="H32" i="6"/>
  <c r="AG32" i="6" s="1"/>
  <c r="F32" i="6"/>
  <c r="E32" i="6"/>
  <c r="D32" i="6"/>
  <c r="C32" i="6"/>
  <c r="K31" i="6"/>
  <c r="J31" i="6"/>
  <c r="I31" i="6"/>
  <c r="H31" i="6"/>
  <c r="AG31" i="6" s="1"/>
  <c r="F31" i="6"/>
  <c r="E31" i="6"/>
  <c r="D31" i="6"/>
  <c r="C31" i="6"/>
  <c r="K30" i="6"/>
  <c r="J30" i="6"/>
  <c r="I30" i="6"/>
  <c r="H30" i="6"/>
  <c r="AG30" i="6" s="1"/>
  <c r="F30" i="6"/>
  <c r="E30" i="6"/>
  <c r="D30" i="6"/>
  <c r="C30" i="6"/>
  <c r="K29" i="6"/>
  <c r="J29" i="6"/>
  <c r="I29" i="6"/>
  <c r="H29" i="6"/>
  <c r="AG29" i="6" s="1"/>
  <c r="G29" i="6"/>
  <c r="F29" i="6"/>
  <c r="E29" i="6"/>
  <c r="D29" i="6"/>
  <c r="C29" i="6"/>
  <c r="K28" i="6"/>
  <c r="J28" i="6"/>
  <c r="I28" i="6"/>
  <c r="H28" i="6"/>
  <c r="AG28" i="6" s="1"/>
  <c r="F28" i="6"/>
  <c r="E28" i="6"/>
  <c r="D28" i="6"/>
  <c r="C28" i="6"/>
  <c r="K27" i="6"/>
  <c r="J27" i="6"/>
  <c r="I27" i="6"/>
  <c r="H27" i="6"/>
  <c r="AG27" i="6" s="1"/>
  <c r="F27" i="6"/>
  <c r="E27" i="6"/>
  <c r="D27" i="6"/>
  <c r="C27" i="6"/>
  <c r="K26" i="6"/>
  <c r="J26" i="6"/>
  <c r="I26" i="6"/>
  <c r="H26" i="6"/>
  <c r="AG26" i="6" s="1"/>
  <c r="F26" i="6"/>
  <c r="E26" i="6"/>
  <c r="D26" i="6"/>
  <c r="C26" i="6"/>
  <c r="K25" i="6"/>
  <c r="J25" i="6"/>
  <c r="I25" i="6"/>
  <c r="H25" i="6"/>
  <c r="AG25" i="6" s="1"/>
  <c r="F25" i="6"/>
  <c r="E25" i="6"/>
  <c r="D25" i="6"/>
  <c r="C25" i="6"/>
  <c r="K24" i="6"/>
  <c r="J24" i="6"/>
  <c r="I24" i="6"/>
  <c r="H24" i="6"/>
  <c r="AG24" i="6" s="1"/>
  <c r="G24" i="6"/>
  <c r="F24" i="6"/>
  <c r="E24" i="6"/>
  <c r="D24" i="6"/>
  <c r="C24" i="6"/>
  <c r="K23" i="6"/>
  <c r="J23" i="6"/>
  <c r="I23" i="6"/>
  <c r="H23" i="6"/>
  <c r="AG23" i="6" s="1"/>
  <c r="F23" i="6"/>
  <c r="E23" i="6"/>
  <c r="D23" i="6"/>
  <c r="C23" i="6"/>
  <c r="K22" i="6"/>
  <c r="J22" i="6"/>
  <c r="I22" i="6"/>
  <c r="H22" i="6"/>
  <c r="AG22" i="6" s="1"/>
  <c r="F22" i="6"/>
  <c r="E22" i="6"/>
  <c r="D22" i="6"/>
  <c r="C22" i="6"/>
  <c r="K21" i="6"/>
  <c r="J21" i="6"/>
  <c r="I21" i="6"/>
  <c r="H21" i="6"/>
  <c r="AG21" i="6" s="1"/>
  <c r="F21" i="6"/>
  <c r="E21" i="6"/>
  <c r="D21" i="6"/>
  <c r="C21" i="6"/>
  <c r="K20" i="6"/>
  <c r="J20" i="6"/>
  <c r="I20" i="6"/>
  <c r="H20" i="6"/>
  <c r="AG20" i="6" s="1"/>
  <c r="F20" i="6"/>
  <c r="E20" i="6"/>
  <c r="D20" i="6"/>
  <c r="C20" i="6"/>
  <c r="K19" i="6"/>
  <c r="J19" i="6"/>
  <c r="I19" i="6"/>
  <c r="H19" i="6"/>
  <c r="AG19" i="6" s="1"/>
  <c r="G19" i="6"/>
  <c r="F19" i="6"/>
  <c r="E19" i="6"/>
  <c r="D19" i="6"/>
  <c r="C19" i="6"/>
  <c r="K18" i="6"/>
  <c r="J18" i="6"/>
  <c r="I18" i="6"/>
  <c r="H18" i="6"/>
  <c r="AG18" i="6" s="1"/>
  <c r="F18" i="6"/>
  <c r="E18" i="6"/>
  <c r="D18" i="6"/>
  <c r="C18" i="6"/>
  <c r="K17" i="6"/>
  <c r="J17" i="6"/>
  <c r="I17" i="6"/>
  <c r="H17" i="6"/>
  <c r="AG17" i="6" s="1"/>
  <c r="F17" i="6"/>
  <c r="E17" i="6"/>
  <c r="D17" i="6"/>
  <c r="C17" i="6"/>
  <c r="K16" i="6"/>
  <c r="J16" i="6"/>
  <c r="I16" i="6"/>
  <c r="H16" i="6"/>
  <c r="AG16" i="6" s="1"/>
  <c r="F16" i="6"/>
  <c r="E16" i="6"/>
  <c r="D16" i="6"/>
  <c r="C16" i="6"/>
  <c r="K15" i="6"/>
  <c r="J15" i="6"/>
  <c r="I15" i="6"/>
  <c r="H15" i="6"/>
  <c r="AG15" i="6" s="1"/>
  <c r="F15" i="6"/>
  <c r="E15" i="6"/>
  <c r="D15" i="6"/>
  <c r="C15" i="6"/>
  <c r="K14" i="6"/>
  <c r="J14" i="6"/>
  <c r="I14" i="6"/>
  <c r="H14" i="6"/>
  <c r="AG14" i="6" s="1"/>
  <c r="G14" i="6"/>
  <c r="F14" i="6"/>
  <c r="E14" i="6"/>
  <c r="D14" i="6"/>
  <c r="C14" i="6"/>
  <c r="IR13" i="6"/>
  <c r="K13" i="6"/>
  <c r="J13" i="6"/>
  <c r="I13" i="6"/>
  <c r="H13" i="6"/>
  <c r="AG13" i="6" s="1"/>
  <c r="F13" i="6"/>
  <c r="E13" i="6"/>
  <c r="D13" i="6"/>
  <c r="C13" i="6"/>
  <c r="IR12" i="6"/>
  <c r="K12" i="6"/>
  <c r="J12" i="6"/>
  <c r="I12" i="6"/>
  <c r="H12" i="6"/>
  <c r="AG12" i="6" s="1"/>
  <c r="F12" i="6"/>
  <c r="E12" i="6"/>
  <c r="D12" i="6"/>
  <c r="C12" i="6"/>
  <c r="IR11" i="6"/>
  <c r="K11" i="6"/>
  <c r="J11" i="6"/>
  <c r="I11" i="6"/>
  <c r="H11" i="6"/>
  <c r="AG11" i="6" s="1"/>
  <c r="F11" i="6"/>
  <c r="E11" i="6"/>
  <c r="D11" i="6"/>
  <c r="C11" i="6"/>
  <c r="IR10" i="6"/>
  <c r="K10" i="6"/>
  <c r="J10" i="6"/>
  <c r="I10" i="6"/>
  <c r="H10" i="6"/>
  <c r="AG10" i="6" s="1"/>
  <c r="F10" i="6"/>
  <c r="E10" i="6"/>
  <c r="D10" i="6"/>
  <c r="C10" i="6"/>
  <c r="IR9" i="6"/>
  <c r="K9" i="6"/>
  <c r="J9" i="6"/>
  <c r="I9" i="6"/>
  <c r="H9" i="6"/>
  <c r="AG9" i="6" s="1"/>
  <c r="G9" i="6"/>
  <c r="F9" i="6"/>
  <c r="E9" i="6"/>
  <c r="D9" i="6"/>
  <c r="C9" i="6"/>
  <c r="IR8" i="6"/>
  <c r="IR7" i="6"/>
  <c r="IR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IR5" i="6"/>
  <c r="AE5" i="6"/>
  <c r="AD5" i="6"/>
  <c r="AC5" i="6"/>
  <c r="AB5" i="6"/>
  <c r="AA5" i="6"/>
  <c r="Z5" i="6"/>
  <c r="Y5" i="6"/>
  <c r="X5" i="6"/>
  <c r="W5" i="6"/>
  <c r="V5" i="6"/>
  <c r="T5" i="6"/>
  <c r="R5" i="6"/>
  <c r="P5" i="6"/>
  <c r="N5" i="6"/>
  <c r="L5" i="6"/>
  <c r="IQ4" i="6"/>
  <c r="B3" i="6"/>
  <c r="B95" i="5"/>
  <c r="B94" i="5"/>
  <c r="B93" i="5"/>
  <c r="B92" i="5"/>
  <c r="B91" i="5"/>
  <c r="B90" i="5"/>
  <c r="B89" i="5"/>
  <c r="B88" i="5"/>
  <c r="B87" i="5"/>
  <c r="C86" i="5"/>
  <c r="J68" i="5"/>
  <c r="I68" i="5"/>
  <c r="H68" i="5"/>
  <c r="G68" i="5"/>
  <c r="AJ68" i="5" s="1"/>
  <c r="F68" i="5"/>
  <c r="E68" i="5"/>
  <c r="D68" i="5"/>
  <c r="C68" i="5"/>
  <c r="J67" i="5"/>
  <c r="I67" i="5"/>
  <c r="H67" i="5"/>
  <c r="G67" i="5"/>
  <c r="AJ67" i="5" s="1"/>
  <c r="F67" i="5"/>
  <c r="E67" i="5"/>
  <c r="D67" i="5"/>
  <c r="C67" i="5"/>
  <c r="J66" i="5"/>
  <c r="I66" i="5"/>
  <c r="H66" i="5"/>
  <c r="G66" i="5"/>
  <c r="AJ66" i="5" s="1"/>
  <c r="F66" i="5"/>
  <c r="E66" i="5"/>
  <c r="D66" i="5"/>
  <c r="C66" i="5"/>
  <c r="J65" i="5"/>
  <c r="I65" i="5"/>
  <c r="H65" i="5"/>
  <c r="G65" i="5"/>
  <c r="AJ65" i="5" s="1"/>
  <c r="F65" i="5"/>
  <c r="E65" i="5"/>
  <c r="D65" i="5"/>
  <c r="C65" i="5"/>
  <c r="J64" i="5"/>
  <c r="I64" i="5"/>
  <c r="H64" i="5"/>
  <c r="G64" i="5"/>
  <c r="AJ64" i="5" s="1"/>
  <c r="F64" i="5"/>
  <c r="E64" i="5"/>
  <c r="D64" i="5"/>
  <c r="C64" i="5"/>
  <c r="J63" i="5"/>
  <c r="I63" i="5"/>
  <c r="H63" i="5"/>
  <c r="G63" i="5"/>
  <c r="AJ63" i="5" s="1"/>
  <c r="F63" i="5"/>
  <c r="E63" i="5"/>
  <c r="D63" i="5"/>
  <c r="C63" i="5"/>
  <c r="J62" i="5"/>
  <c r="I62" i="5"/>
  <c r="H62" i="5"/>
  <c r="G62" i="5"/>
  <c r="AJ62" i="5" s="1"/>
  <c r="F62" i="5"/>
  <c r="E62" i="5"/>
  <c r="D62" i="5"/>
  <c r="C62" i="5"/>
  <c r="J61" i="5"/>
  <c r="I61" i="5"/>
  <c r="H61" i="5"/>
  <c r="G61" i="5"/>
  <c r="AJ61" i="5" s="1"/>
  <c r="F61" i="5"/>
  <c r="E61" i="5"/>
  <c r="D61" i="5"/>
  <c r="C61" i="5"/>
  <c r="J60" i="5"/>
  <c r="I60" i="5"/>
  <c r="H60" i="5"/>
  <c r="G60" i="5"/>
  <c r="AJ60" i="5" s="1"/>
  <c r="F60" i="5"/>
  <c r="E60" i="5"/>
  <c r="D60" i="5"/>
  <c r="C60" i="5"/>
  <c r="J59" i="5"/>
  <c r="I59" i="5"/>
  <c r="H59" i="5"/>
  <c r="G59" i="5"/>
  <c r="AJ59" i="5" s="1"/>
  <c r="F59" i="5"/>
  <c r="E59" i="5"/>
  <c r="D59" i="5"/>
  <c r="C59" i="5"/>
  <c r="J58" i="5"/>
  <c r="I58" i="5"/>
  <c r="H58" i="5"/>
  <c r="G58" i="5"/>
  <c r="AJ58" i="5" s="1"/>
  <c r="F58" i="5"/>
  <c r="E58" i="5"/>
  <c r="D58" i="5"/>
  <c r="C58" i="5"/>
  <c r="J57" i="5"/>
  <c r="I57" i="5"/>
  <c r="H57" i="5"/>
  <c r="G57" i="5"/>
  <c r="AJ57" i="5" s="1"/>
  <c r="F57" i="5"/>
  <c r="E57" i="5"/>
  <c r="D57" i="5"/>
  <c r="C57" i="5"/>
  <c r="J56" i="5"/>
  <c r="I56" i="5"/>
  <c r="H56" i="5"/>
  <c r="G56" i="5"/>
  <c r="AJ56" i="5" s="1"/>
  <c r="F56" i="5"/>
  <c r="E56" i="5"/>
  <c r="D56" i="5"/>
  <c r="C56" i="5"/>
  <c r="J55" i="5"/>
  <c r="I55" i="5"/>
  <c r="H55" i="5"/>
  <c r="G55" i="5"/>
  <c r="AJ55" i="5" s="1"/>
  <c r="F55" i="5"/>
  <c r="E55" i="5"/>
  <c r="D55" i="5"/>
  <c r="C55" i="5"/>
  <c r="J54" i="5"/>
  <c r="I54" i="5"/>
  <c r="H54" i="5"/>
  <c r="G54" i="5"/>
  <c r="AJ54" i="5" s="1"/>
  <c r="F54" i="5"/>
  <c r="E54" i="5"/>
  <c r="D54" i="5"/>
  <c r="C54" i="5"/>
  <c r="J53" i="5"/>
  <c r="I53" i="5"/>
  <c r="H53" i="5"/>
  <c r="G53" i="5"/>
  <c r="AJ53" i="5" s="1"/>
  <c r="F53" i="5"/>
  <c r="E53" i="5"/>
  <c r="D53" i="5"/>
  <c r="C53" i="5"/>
  <c r="J52" i="5"/>
  <c r="I52" i="5"/>
  <c r="H52" i="5"/>
  <c r="G52" i="5"/>
  <c r="AJ52" i="5" s="1"/>
  <c r="F52" i="5"/>
  <c r="E52" i="5"/>
  <c r="D52" i="5"/>
  <c r="C52" i="5"/>
  <c r="J51" i="5"/>
  <c r="I51" i="5"/>
  <c r="H51" i="5"/>
  <c r="G51" i="5"/>
  <c r="AJ51" i="5" s="1"/>
  <c r="F51" i="5"/>
  <c r="E51" i="5"/>
  <c r="D51" i="5"/>
  <c r="C51" i="5"/>
  <c r="J50" i="5"/>
  <c r="I50" i="5"/>
  <c r="H50" i="5"/>
  <c r="G50" i="5"/>
  <c r="AJ50" i="5" s="1"/>
  <c r="F50" i="5"/>
  <c r="E50" i="5"/>
  <c r="D50" i="5"/>
  <c r="C50" i="5"/>
  <c r="J49" i="5"/>
  <c r="I49" i="5"/>
  <c r="H49" i="5"/>
  <c r="G49" i="5"/>
  <c r="AJ49" i="5" s="1"/>
  <c r="F49" i="5"/>
  <c r="E49" i="5"/>
  <c r="D49" i="5"/>
  <c r="C49" i="5"/>
  <c r="J48" i="5"/>
  <c r="I48" i="5"/>
  <c r="H48" i="5"/>
  <c r="G48" i="5"/>
  <c r="AJ48" i="5" s="1"/>
  <c r="F48" i="5"/>
  <c r="E48" i="5"/>
  <c r="D48" i="5"/>
  <c r="C48" i="5"/>
  <c r="J47" i="5"/>
  <c r="I47" i="5"/>
  <c r="H47" i="5"/>
  <c r="G47" i="5"/>
  <c r="AJ47" i="5" s="1"/>
  <c r="F47" i="5"/>
  <c r="E47" i="5"/>
  <c r="D47" i="5"/>
  <c r="C47" i="5"/>
  <c r="J46" i="5"/>
  <c r="I46" i="5"/>
  <c r="H46" i="5"/>
  <c r="G46" i="5"/>
  <c r="AJ46" i="5" s="1"/>
  <c r="F46" i="5"/>
  <c r="E46" i="5"/>
  <c r="D46" i="5"/>
  <c r="C46" i="5"/>
  <c r="J45" i="5"/>
  <c r="I45" i="5"/>
  <c r="H45" i="5"/>
  <c r="G45" i="5"/>
  <c r="AJ45" i="5" s="1"/>
  <c r="F45" i="5"/>
  <c r="E45" i="5"/>
  <c r="D45" i="5"/>
  <c r="C45" i="5"/>
  <c r="IR44" i="5"/>
  <c r="J44" i="5"/>
  <c r="I44" i="5"/>
  <c r="H44" i="5"/>
  <c r="G44" i="5"/>
  <c r="AJ44" i="5" s="1"/>
  <c r="F44" i="5"/>
  <c r="E44" i="5"/>
  <c r="D44" i="5"/>
  <c r="C44" i="5"/>
  <c r="IR43" i="5"/>
  <c r="J43" i="5"/>
  <c r="I43" i="5"/>
  <c r="H43" i="5"/>
  <c r="G43" i="5"/>
  <c r="AJ43" i="5" s="1"/>
  <c r="F43" i="5"/>
  <c r="E43" i="5"/>
  <c r="D43" i="5"/>
  <c r="C43" i="5"/>
  <c r="IR42" i="5"/>
  <c r="J42" i="5"/>
  <c r="I42" i="5"/>
  <c r="H42" i="5"/>
  <c r="G42" i="5"/>
  <c r="AJ42" i="5" s="1"/>
  <c r="F42" i="5"/>
  <c r="E42" i="5"/>
  <c r="D42" i="5"/>
  <c r="C42" i="5"/>
  <c r="IR41" i="5"/>
  <c r="J41" i="5"/>
  <c r="I41" i="5"/>
  <c r="H41" i="5"/>
  <c r="G41" i="5"/>
  <c r="AJ41" i="5" s="1"/>
  <c r="F41" i="5"/>
  <c r="E41" i="5"/>
  <c r="D41" i="5"/>
  <c r="C41" i="5"/>
  <c r="J40" i="5"/>
  <c r="I40" i="5"/>
  <c r="H40" i="5"/>
  <c r="G40" i="5"/>
  <c r="AJ40" i="5" s="1"/>
  <c r="F40" i="5"/>
  <c r="E40" i="5"/>
  <c r="D40" i="5"/>
  <c r="C40" i="5"/>
  <c r="J39" i="5"/>
  <c r="I39" i="5"/>
  <c r="H39" i="5"/>
  <c r="G39" i="5"/>
  <c r="AJ39" i="5" s="1"/>
  <c r="F39" i="5"/>
  <c r="E39" i="5"/>
  <c r="D39" i="5"/>
  <c r="C39" i="5"/>
  <c r="J38" i="5"/>
  <c r="I38" i="5"/>
  <c r="H38" i="5"/>
  <c r="G38" i="5"/>
  <c r="AJ38" i="5" s="1"/>
  <c r="F38" i="5"/>
  <c r="E38" i="5"/>
  <c r="D38" i="5"/>
  <c r="C38" i="5"/>
  <c r="J37" i="5"/>
  <c r="I37" i="5"/>
  <c r="H37" i="5"/>
  <c r="G37" i="5"/>
  <c r="AJ37" i="5" s="1"/>
  <c r="F37" i="5"/>
  <c r="E37" i="5"/>
  <c r="D37" i="5"/>
  <c r="C37" i="5"/>
  <c r="J36" i="5"/>
  <c r="I36" i="5"/>
  <c r="H36" i="5"/>
  <c r="G36" i="5"/>
  <c r="AJ36" i="5" s="1"/>
  <c r="F36" i="5"/>
  <c r="E36" i="5"/>
  <c r="D36" i="5"/>
  <c r="C36" i="5"/>
  <c r="J35" i="5"/>
  <c r="I35" i="5"/>
  <c r="H35" i="5"/>
  <c r="G35" i="5"/>
  <c r="AJ35" i="5" s="1"/>
  <c r="F35" i="5"/>
  <c r="E35" i="5"/>
  <c r="D35" i="5"/>
  <c r="C35" i="5"/>
  <c r="J34" i="5"/>
  <c r="I34" i="5"/>
  <c r="H34" i="5"/>
  <c r="G34" i="5"/>
  <c r="AJ34" i="5" s="1"/>
  <c r="F34" i="5"/>
  <c r="E34" i="5"/>
  <c r="D34" i="5"/>
  <c r="C34" i="5"/>
  <c r="J33" i="5"/>
  <c r="I33" i="5"/>
  <c r="H33" i="5"/>
  <c r="G33" i="5"/>
  <c r="AJ33" i="5" s="1"/>
  <c r="F33" i="5"/>
  <c r="E33" i="5"/>
  <c r="D33" i="5"/>
  <c r="C33" i="5"/>
  <c r="J32" i="5"/>
  <c r="I32" i="5"/>
  <c r="H32" i="5"/>
  <c r="G32" i="5"/>
  <c r="AJ32" i="5" s="1"/>
  <c r="F32" i="5"/>
  <c r="E32" i="5"/>
  <c r="D32" i="5"/>
  <c r="C32" i="5"/>
  <c r="J31" i="5"/>
  <c r="I31" i="5"/>
  <c r="H31" i="5"/>
  <c r="G31" i="5"/>
  <c r="AJ31" i="5" s="1"/>
  <c r="F31" i="5"/>
  <c r="E31" i="5"/>
  <c r="D31" i="5"/>
  <c r="C31" i="5"/>
  <c r="J30" i="5"/>
  <c r="I30" i="5"/>
  <c r="H30" i="5"/>
  <c r="G30" i="5"/>
  <c r="AJ30" i="5" s="1"/>
  <c r="F30" i="5"/>
  <c r="E30" i="5"/>
  <c r="D30" i="5"/>
  <c r="C30" i="5"/>
  <c r="J29" i="5"/>
  <c r="I29" i="5"/>
  <c r="H29" i="5"/>
  <c r="G29" i="5"/>
  <c r="AJ29" i="5" s="1"/>
  <c r="F29" i="5"/>
  <c r="E29" i="5"/>
  <c r="D29" i="5"/>
  <c r="C29" i="5"/>
  <c r="J28" i="5"/>
  <c r="I28" i="5"/>
  <c r="H28" i="5"/>
  <c r="G28" i="5"/>
  <c r="AJ28" i="5" s="1"/>
  <c r="F28" i="5"/>
  <c r="E28" i="5"/>
  <c r="D28" i="5"/>
  <c r="C28" i="5"/>
  <c r="J27" i="5"/>
  <c r="I27" i="5"/>
  <c r="H27" i="5"/>
  <c r="G27" i="5"/>
  <c r="AJ27" i="5" s="1"/>
  <c r="F27" i="5"/>
  <c r="E27" i="5"/>
  <c r="D27" i="5"/>
  <c r="C27" i="5"/>
  <c r="J26" i="5"/>
  <c r="I26" i="5"/>
  <c r="H26" i="5"/>
  <c r="G26" i="5"/>
  <c r="AJ26" i="5" s="1"/>
  <c r="F26" i="5"/>
  <c r="E26" i="5"/>
  <c r="D26" i="5"/>
  <c r="C26" i="5"/>
  <c r="J25" i="5"/>
  <c r="I25" i="5"/>
  <c r="H25" i="5"/>
  <c r="G25" i="5"/>
  <c r="AJ25" i="5" s="1"/>
  <c r="F25" i="5"/>
  <c r="E25" i="5"/>
  <c r="D25" i="5"/>
  <c r="C25" i="5"/>
  <c r="J24" i="5"/>
  <c r="I24" i="5"/>
  <c r="H24" i="5"/>
  <c r="G24" i="5"/>
  <c r="AJ24" i="5" s="1"/>
  <c r="F24" i="5"/>
  <c r="E24" i="5"/>
  <c r="D24" i="5"/>
  <c r="C24" i="5"/>
  <c r="J23" i="5"/>
  <c r="I23" i="5"/>
  <c r="H23" i="5"/>
  <c r="G23" i="5"/>
  <c r="AJ23" i="5" s="1"/>
  <c r="F23" i="5"/>
  <c r="E23" i="5"/>
  <c r="D23" i="5"/>
  <c r="C23" i="5"/>
  <c r="J22" i="5"/>
  <c r="I22" i="5"/>
  <c r="H22" i="5"/>
  <c r="G22" i="5"/>
  <c r="AJ22" i="5" s="1"/>
  <c r="F22" i="5"/>
  <c r="E22" i="5"/>
  <c r="D22" i="5"/>
  <c r="C22" i="5"/>
  <c r="J21" i="5"/>
  <c r="I21" i="5"/>
  <c r="H21" i="5"/>
  <c r="G21" i="5"/>
  <c r="AJ21" i="5" s="1"/>
  <c r="F21" i="5"/>
  <c r="E21" i="5"/>
  <c r="D21" i="5"/>
  <c r="C21" i="5"/>
  <c r="J20" i="5"/>
  <c r="I20" i="5"/>
  <c r="H20" i="5"/>
  <c r="G20" i="5"/>
  <c r="AJ20" i="5" s="1"/>
  <c r="F20" i="5"/>
  <c r="E20" i="5"/>
  <c r="D20" i="5"/>
  <c r="C20" i="5"/>
  <c r="J19" i="5"/>
  <c r="I19" i="5"/>
  <c r="H19" i="5"/>
  <c r="G19" i="5"/>
  <c r="AJ19" i="5" s="1"/>
  <c r="F19" i="5"/>
  <c r="E19" i="5"/>
  <c r="D19" i="5"/>
  <c r="C19" i="5"/>
  <c r="J18" i="5"/>
  <c r="I18" i="5"/>
  <c r="H18" i="5"/>
  <c r="G18" i="5"/>
  <c r="AJ18" i="5" s="1"/>
  <c r="F18" i="5"/>
  <c r="E18" i="5"/>
  <c r="D18" i="5"/>
  <c r="C18" i="5"/>
  <c r="J17" i="5"/>
  <c r="I17" i="5"/>
  <c r="H17" i="5"/>
  <c r="G17" i="5"/>
  <c r="AJ17" i="5" s="1"/>
  <c r="F17" i="5"/>
  <c r="E17" i="5"/>
  <c r="D17" i="5"/>
  <c r="C17" i="5"/>
  <c r="J16" i="5"/>
  <c r="I16" i="5"/>
  <c r="H16" i="5"/>
  <c r="G16" i="5"/>
  <c r="AJ16" i="5" s="1"/>
  <c r="F16" i="5"/>
  <c r="E16" i="5"/>
  <c r="D16" i="5"/>
  <c r="C16" i="5"/>
  <c r="J15" i="5"/>
  <c r="I15" i="5"/>
  <c r="H15" i="5"/>
  <c r="G15" i="5"/>
  <c r="AJ15" i="5" s="1"/>
  <c r="F15" i="5"/>
  <c r="E15" i="5"/>
  <c r="D15" i="5"/>
  <c r="C15" i="5"/>
  <c r="J14" i="5"/>
  <c r="I14" i="5"/>
  <c r="H14" i="5"/>
  <c r="G14" i="5"/>
  <c r="AJ14" i="5" s="1"/>
  <c r="F14" i="5"/>
  <c r="E14" i="5"/>
  <c r="D14" i="5"/>
  <c r="C14" i="5"/>
  <c r="J13" i="5"/>
  <c r="I13" i="5"/>
  <c r="H13" i="5"/>
  <c r="G13" i="5"/>
  <c r="AJ13" i="5" s="1"/>
  <c r="F13" i="5"/>
  <c r="E13" i="5"/>
  <c r="D13" i="5"/>
  <c r="C13" i="5"/>
  <c r="J12" i="5"/>
  <c r="I12" i="5"/>
  <c r="H12" i="5"/>
  <c r="G12" i="5"/>
  <c r="AJ12" i="5" s="1"/>
  <c r="F12" i="5"/>
  <c r="E12" i="5"/>
  <c r="D12" i="5"/>
  <c r="C12" i="5"/>
  <c r="J11" i="5"/>
  <c r="I11" i="5"/>
  <c r="H11" i="5"/>
  <c r="G11" i="5"/>
  <c r="AJ11" i="5" s="1"/>
  <c r="F11" i="5"/>
  <c r="E11" i="5"/>
  <c r="D11" i="5"/>
  <c r="C11" i="5"/>
  <c r="J10" i="5"/>
  <c r="I10" i="5"/>
  <c r="H10" i="5"/>
  <c r="G10" i="5"/>
  <c r="AJ10" i="5" s="1"/>
  <c r="F10" i="5"/>
  <c r="E10" i="5"/>
  <c r="D10" i="5"/>
  <c r="C10" i="5"/>
  <c r="IR9" i="5"/>
  <c r="J9" i="5"/>
  <c r="I9" i="5"/>
  <c r="H9" i="5"/>
  <c r="G9" i="5"/>
  <c r="AJ9" i="5" s="1"/>
  <c r="F9" i="5"/>
  <c r="E9" i="5"/>
  <c r="D9" i="5"/>
  <c r="C9" i="5"/>
  <c r="IR8" i="5"/>
  <c r="J8" i="5"/>
  <c r="I8" i="5"/>
  <c r="H8" i="5"/>
  <c r="G8" i="5"/>
  <c r="AJ8" i="5" s="1"/>
  <c r="F8" i="5"/>
  <c r="E8" i="5"/>
  <c r="D8" i="5"/>
  <c r="C8" i="5"/>
  <c r="IR7" i="5"/>
  <c r="IR6" i="5"/>
  <c r="IR5" i="5"/>
  <c r="IR4" i="5"/>
  <c r="IQ3" i="5"/>
  <c r="J49" i="4"/>
  <c r="C95" i="5" s="1"/>
  <c r="E95" i="5" s="1"/>
  <c r="J48" i="4"/>
  <c r="J47" i="4"/>
  <c r="J46" i="4"/>
  <c r="J45" i="4"/>
  <c r="J44" i="4"/>
  <c r="J43" i="4"/>
  <c r="J42" i="4"/>
  <c r="J41" i="4"/>
  <c r="C34" i="4"/>
  <c r="C33" i="4"/>
  <c r="L32" i="4"/>
  <c r="C32" i="4"/>
  <c r="F30" i="4"/>
  <c r="E30" i="4"/>
  <c r="D30" i="4"/>
  <c r="C30" i="4"/>
  <c r="C29" i="4"/>
  <c r="C28" i="4"/>
  <c r="L27" i="4"/>
  <c r="K27" i="4"/>
  <c r="J27" i="4"/>
  <c r="C27" i="4"/>
  <c r="L26" i="4"/>
  <c r="K26" i="4"/>
  <c r="J26" i="4"/>
  <c r="L25" i="4"/>
  <c r="K25" i="4"/>
  <c r="J25" i="4"/>
  <c r="F25" i="4"/>
  <c r="E25" i="4"/>
  <c r="D25" i="4"/>
  <c r="C25" i="4"/>
  <c r="L24" i="4"/>
  <c r="K24" i="4"/>
  <c r="J24" i="4"/>
  <c r="C24" i="4"/>
  <c r="L23" i="4"/>
  <c r="K23" i="4"/>
  <c r="J23" i="4"/>
  <c r="C23" i="4"/>
  <c r="M22" i="4"/>
  <c r="L22" i="4"/>
  <c r="K22" i="4"/>
  <c r="J22" i="4"/>
  <c r="C22" i="4"/>
  <c r="M21" i="4"/>
  <c r="L21" i="4"/>
  <c r="K21" i="4"/>
  <c r="J21" i="4"/>
  <c r="M20" i="4"/>
  <c r="L20" i="4"/>
  <c r="K20" i="4"/>
  <c r="J20" i="4"/>
  <c r="C20" i="4"/>
  <c r="M19" i="4"/>
  <c r="L19" i="4"/>
  <c r="K19" i="4"/>
  <c r="J19" i="4"/>
  <c r="C19" i="4"/>
  <c r="M18" i="4"/>
  <c r="L18" i="4"/>
  <c r="K18" i="4"/>
  <c r="J18" i="4"/>
  <c r="C18" i="4"/>
  <c r="M17" i="4"/>
  <c r="L17" i="4"/>
  <c r="K17" i="4"/>
  <c r="J17" i="4"/>
  <c r="C17" i="4"/>
  <c r="M16" i="4"/>
  <c r="L16" i="4"/>
  <c r="K16" i="4"/>
  <c r="J16" i="4"/>
  <c r="C16" i="4"/>
  <c r="M15" i="4"/>
  <c r="L15" i="4"/>
  <c r="K15" i="4"/>
  <c r="J15" i="4"/>
  <c r="C15" i="4"/>
  <c r="M14" i="4"/>
  <c r="L14" i="4"/>
  <c r="K14" i="4"/>
  <c r="J14" i="4"/>
  <c r="M13" i="4"/>
  <c r="L13" i="4"/>
  <c r="K13" i="4"/>
  <c r="J13" i="4"/>
  <c r="L12" i="4"/>
  <c r="K12" i="4"/>
  <c r="J12" i="4"/>
  <c r="L11" i="4"/>
  <c r="J11" i="4"/>
  <c r="L10" i="4"/>
  <c r="K10" i="4"/>
  <c r="J10" i="4"/>
  <c r="L9" i="4"/>
  <c r="J9" i="4"/>
  <c r="L8" i="4"/>
  <c r="K8" i="4"/>
  <c r="J8" i="4"/>
  <c r="L7" i="4"/>
  <c r="J7" i="4"/>
  <c r="L6" i="4"/>
  <c r="K6" i="4"/>
  <c r="J6" i="4"/>
  <c r="C6" i="4"/>
  <c r="L5" i="4"/>
  <c r="J5" i="4"/>
  <c r="C5" i="4"/>
  <c r="L4" i="4"/>
  <c r="K4" i="4"/>
  <c r="J4" i="4"/>
  <c r="G4" i="4"/>
  <c r="C4" i="4"/>
  <c r="L3" i="4"/>
  <c r="J3" i="4"/>
  <c r="C3" i="4"/>
  <c r="T27" i="3"/>
  <c r="P27" i="3"/>
  <c r="P23" i="3" s="1"/>
  <c r="F49" i="8" s="1"/>
  <c r="T23" i="3"/>
  <c r="F51" i="8" s="1"/>
  <c r="S22" i="3"/>
  <c r="T22" i="3" s="1"/>
  <c r="O22" i="3"/>
  <c r="K22" i="3"/>
  <c r="L22" i="3" s="1"/>
  <c r="S21" i="3"/>
  <c r="T21" i="3" s="1"/>
  <c r="O21" i="3"/>
  <c r="K21" i="3"/>
  <c r="L21" i="3" s="1"/>
  <c r="S20" i="3"/>
  <c r="T20" i="3" s="1"/>
  <c r="O20" i="3"/>
  <c r="K20" i="3"/>
  <c r="L20" i="3" s="1"/>
  <c r="S19" i="3"/>
  <c r="T19" i="3" s="1"/>
  <c r="O19" i="3"/>
  <c r="K19" i="3"/>
  <c r="L19" i="3" s="1"/>
  <c r="S18" i="3"/>
  <c r="T18" i="3" s="1"/>
  <c r="O18" i="3"/>
  <c r="K18" i="3"/>
  <c r="L18" i="3" s="1"/>
  <c r="S17" i="3"/>
  <c r="T17" i="3" s="1"/>
  <c r="M17" i="3"/>
  <c r="K17" i="3"/>
  <c r="S16" i="3"/>
  <c r="T16" i="3" s="1"/>
  <c r="M16" i="3"/>
  <c r="S15" i="3"/>
  <c r="T15" i="3" s="1"/>
  <c r="M15" i="3"/>
  <c r="S14" i="3"/>
  <c r="T14" i="3" s="1"/>
  <c r="M14" i="3"/>
  <c r="S13" i="3"/>
  <c r="T13" i="3" s="1"/>
  <c r="M13" i="3"/>
  <c r="M12" i="3"/>
  <c r="M11" i="3"/>
  <c r="M10" i="3"/>
  <c r="M9" i="3"/>
  <c r="M8" i="3"/>
  <c r="F90" i="2"/>
  <c r="E90" i="2"/>
  <c r="D90" i="2"/>
  <c r="C90" i="2"/>
  <c r="W89" i="2"/>
  <c r="V89" i="2"/>
  <c r="U89" i="2"/>
  <c r="T89" i="2"/>
  <c r="S89" i="2"/>
  <c r="R89" i="2"/>
  <c r="Q89" i="2"/>
  <c r="P89" i="2"/>
  <c r="O89" i="2"/>
  <c r="N89" i="2"/>
  <c r="M89" i="2"/>
  <c r="L89" i="2"/>
  <c r="K89" i="2"/>
  <c r="J89" i="2"/>
  <c r="I89" i="2"/>
  <c r="F89" i="2"/>
  <c r="E89" i="2"/>
  <c r="D89" i="2"/>
  <c r="C89" i="2"/>
  <c r="F88" i="2"/>
  <c r="E88" i="2"/>
  <c r="D88" i="2"/>
  <c r="C88" i="2"/>
  <c r="W87" i="2"/>
  <c r="V87" i="2"/>
  <c r="U87" i="2"/>
  <c r="T87" i="2"/>
  <c r="S87" i="2"/>
  <c r="R87" i="2"/>
  <c r="Q87" i="2"/>
  <c r="P87" i="2"/>
  <c r="O87" i="2"/>
  <c r="N87" i="2"/>
  <c r="M87" i="2"/>
  <c r="L87" i="2"/>
  <c r="K87" i="2"/>
  <c r="J87" i="2"/>
  <c r="I87" i="2"/>
  <c r="F87" i="2"/>
  <c r="E87" i="2"/>
  <c r="D87" i="2"/>
  <c r="C87" i="2"/>
  <c r="F86" i="2"/>
  <c r="E86" i="2"/>
  <c r="D86" i="2"/>
  <c r="C86" i="2"/>
  <c r="W85" i="2"/>
  <c r="V85" i="2"/>
  <c r="U85" i="2"/>
  <c r="T85" i="2"/>
  <c r="S85" i="2"/>
  <c r="R85" i="2"/>
  <c r="Q85" i="2"/>
  <c r="P85" i="2"/>
  <c r="O85" i="2"/>
  <c r="N85" i="2"/>
  <c r="M85" i="2"/>
  <c r="L85" i="2"/>
  <c r="K85" i="2"/>
  <c r="J85" i="2"/>
  <c r="I85" i="2"/>
  <c r="F85" i="2"/>
  <c r="E85" i="2"/>
  <c r="D85" i="2"/>
  <c r="C85" i="2"/>
  <c r="F84" i="2"/>
  <c r="E84" i="2"/>
  <c r="D84" i="2"/>
  <c r="C84" i="2"/>
  <c r="W83" i="2"/>
  <c r="V83" i="2"/>
  <c r="U83" i="2"/>
  <c r="T83" i="2"/>
  <c r="S83" i="2"/>
  <c r="R83" i="2"/>
  <c r="Q83" i="2"/>
  <c r="P83" i="2"/>
  <c r="O83" i="2"/>
  <c r="N83" i="2"/>
  <c r="M83" i="2"/>
  <c r="L83" i="2"/>
  <c r="K83" i="2"/>
  <c r="J83" i="2"/>
  <c r="I83" i="2"/>
  <c r="F83" i="2"/>
  <c r="E83" i="2"/>
  <c r="D83" i="2"/>
  <c r="C83" i="2"/>
  <c r="F82" i="2"/>
  <c r="E82" i="2"/>
  <c r="D82" i="2"/>
  <c r="C82" i="2"/>
  <c r="W81" i="2"/>
  <c r="V81" i="2"/>
  <c r="U81" i="2"/>
  <c r="T81" i="2"/>
  <c r="S81" i="2"/>
  <c r="R81" i="2"/>
  <c r="Q81" i="2"/>
  <c r="P81" i="2"/>
  <c r="O81" i="2"/>
  <c r="N81" i="2"/>
  <c r="M81" i="2"/>
  <c r="L81" i="2"/>
  <c r="K81" i="2"/>
  <c r="J81" i="2"/>
  <c r="I81" i="2"/>
  <c r="F81" i="2"/>
  <c r="E81" i="2"/>
  <c r="D81" i="2"/>
  <c r="C81" i="2"/>
  <c r="F80" i="2"/>
  <c r="E80" i="2"/>
  <c r="D80" i="2"/>
  <c r="C80" i="2"/>
  <c r="W79" i="2"/>
  <c r="V79" i="2"/>
  <c r="U79" i="2"/>
  <c r="T79" i="2"/>
  <c r="S79" i="2"/>
  <c r="R79" i="2"/>
  <c r="Q79" i="2"/>
  <c r="P79" i="2"/>
  <c r="O79" i="2"/>
  <c r="N79" i="2"/>
  <c r="M79" i="2"/>
  <c r="L79" i="2"/>
  <c r="K79" i="2"/>
  <c r="J79" i="2"/>
  <c r="I79" i="2"/>
  <c r="F79" i="2"/>
  <c r="E79" i="2"/>
  <c r="D79" i="2"/>
  <c r="C79" i="2"/>
  <c r="F78" i="2"/>
  <c r="E78" i="2"/>
  <c r="D78" i="2"/>
  <c r="C78" i="2"/>
  <c r="W77" i="2"/>
  <c r="V77" i="2"/>
  <c r="U77" i="2"/>
  <c r="T77" i="2"/>
  <c r="S77" i="2"/>
  <c r="R77" i="2"/>
  <c r="Q77" i="2"/>
  <c r="P77" i="2"/>
  <c r="O77" i="2"/>
  <c r="N77" i="2"/>
  <c r="M77" i="2"/>
  <c r="L77" i="2"/>
  <c r="K77" i="2"/>
  <c r="J77" i="2"/>
  <c r="I77" i="2"/>
  <c r="F77" i="2"/>
  <c r="E77" i="2"/>
  <c r="D77" i="2"/>
  <c r="C77" i="2"/>
  <c r="F76" i="2"/>
  <c r="E76" i="2"/>
  <c r="D76" i="2"/>
  <c r="C76" i="2"/>
  <c r="W75" i="2"/>
  <c r="V75" i="2"/>
  <c r="U75" i="2"/>
  <c r="T75" i="2"/>
  <c r="S75" i="2"/>
  <c r="R75" i="2"/>
  <c r="Q75" i="2"/>
  <c r="P75" i="2"/>
  <c r="O75" i="2"/>
  <c r="N75" i="2"/>
  <c r="M75" i="2"/>
  <c r="L75" i="2"/>
  <c r="K75" i="2"/>
  <c r="J75" i="2"/>
  <c r="I75" i="2"/>
  <c r="F75" i="2"/>
  <c r="E75" i="2"/>
  <c r="D75" i="2"/>
  <c r="C75" i="2"/>
  <c r="F74" i="2"/>
  <c r="E74" i="2"/>
  <c r="D74" i="2"/>
  <c r="C74" i="2"/>
  <c r="W73" i="2"/>
  <c r="V73" i="2"/>
  <c r="U73" i="2"/>
  <c r="T73" i="2"/>
  <c r="S73" i="2"/>
  <c r="R73" i="2"/>
  <c r="Q73" i="2"/>
  <c r="P73" i="2"/>
  <c r="O73" i="2"/>
  <c r="N73" i="2"/>
  <c r="M73" i="2"/>
  <c r="L73" i="2"/>
  <c r="K73" i="2"/>
  <c r="J73" i="2"/>
  <c r="I73" i="2"/>
  <c r="F73" i="2"/>
  <c r="E73" i="2"/>
  <c r="D73" i="2"/>
  <c r="C73" i="2"/>
  <c r="F72" i="2"/>
  <c r="E72" i="2"/>
  <c r="D72" i="2"/>
  <c r="C72" i="2"/>
  <c r="W71" i="2"/>
  <c r="V71" i="2"/>
  <c r="U71" i="2"/>
  <c r="T71" i="2"/>
  <c r="S71" i="2"/>
  <c r="R71" i="2"/>
  <c r="Q71" i="2"/>
  <c r="P71" i="2"/>
  <c r="O71" i="2"/>
  <c r="N71" i="2"/>
  <c r="M71" i="2"/>
  <c r="L71" i="2"/>
  <c r="K71" i="2"/>
  <c r="J71" i="2"/>
  <c r="I71" i="2"/>
  <c r="F71" i="2"/>
  <c r="E71" i="2"/>
  <c r="D71" i="2"/>
  <c r="C71" i="2"/>
  <c r="F70" i="2"/>
  <c r="E70" i="2"/>
  <c r="D70" i="2"/>
  <c r="C70" i="2"/>
  <c r="W69" i="2"/>
  <c r="V69" i="2"/>
  <c r="U69" i="2"/>
  <c r="T69" i="2"/>
  <c r="S69" i="2"/>
  <c r="R69" i="2"/>
  <c r="Q69" i="2"/>
  <c r="P69" i="2"/>
  <c r="O69" i="2"/>
  <c r="N69" i="2"/>
  <c r="M69" i="2"/>
  <c r="L69" i="2"/>
  <c r="K69" i="2"/>
  <c r="J69" i="2"/>
  <c r="I69" i="2"/>
  <c r="F69" i="2"/>
  <c r="E69" i="2"/>
  <c r="D69" i="2"/>
  <c r="C69" i="2"/>
  <c r="F68" i="2"/>
  <c r="E68" i="2"/>
  <c r="D68" i="2"/>
  <c r="C68" i="2"/>
  <c r="W67" i="2"/>
  <c r="V67" i="2"/>
  <c r="U67" i="2"/>
  <c r="T67" i="2"/>
  <c r="S67" i="2"/>
  <c r="R67" i="2"/>
  <c r="Q67" i="2"/>
  <c r="P67" i="2"/>
  <c r="O67" i="2"/>
  <c r="N67" i="2"/>
  <c r="M67" i="2"/>
  <c r="L67" i="2"/>
  <c r="K67" i="2"/>
  <c r="J67" i="2"/>
  <c r="I67" i="2"/>
  <c r="F67" i="2"/>
  <c r="E67" i="2"/>
  <c r="D67" i="2"/>
  <c r="C67" i="2"/>
  <c r="F66" i="2"/>
  <c r="E66" i="2"/>
  <c r="D66" i="2"/>
  <c r="C66" i="2"/>
  <c r="W65" i="2"/>
  <c r="V65" i="2"/>
  <c r="U65" i="2"/>
  <c r="T65" i="2"/>
  <c r="S65" i="2"/>
  <c r="R65" i="2"/>
  <c r="Q65" i="2"/>
  <c r="P65" i="2"/>
  <c r="O65" i="2"/>
  <c r="N65" i="2"/>
  <c r="M65" i="2"/>
  <c r="L65" i="2"/>
  <c r="K65" i="2"/>
  <c r="J65" i="2"/>
  <c r="I65" i="2"/>
  <c r="F65" i="2"/>
  <c r="E65" i="2"/>
  <c r="D65" i="2"/>
  <c r="C65" i="2"/>
  <c r="F64" i="2"/>
  <c r="E64" i="2"/>
  <c r="D64" i="2"/>
  <c r="C64" i="2"/>
  <c r="W63" i="2"/>
  <c r="V63" i="2"/>
  <c r="U63" i="2"/>
  <c r="T63" i="2"/>
  <c r="S63" i="2"/>
  <c r="R63" i="2"/>
  <c r="Q63" i="2"/>
  <c r="P63" i="2"/>
  <c r="O63" i="2"/>
  <c r="N63" i="2"/>
  <c r="M63" i="2"/>
  <c r="L63" i="2"/>
  <c r="K63" i="2"/>
  <c r="J63" i="2"/>
  <c r="I63" i="2"/>
  <c r="F63" i="2"/>
  <c r="E63" i="2"/>
  <c r="D63" i="2"/>
  <c r="C63" i="2"/>
  <c r="F62" i="2"/>
  <c r="E62" i="2"/>
  <c r="D62" i="2"/>
  <c r="C62" i="2"/>
  <c r="W61" i="2"/>
  <c r="V61" i="2"/>
  <c r="U61" i="2"/>
  <c r="T61" i="2"/>
  <c r="S61" i="2"/>
  <c r="R61" i="2"/>
  <c r="Q61" i="2"/>
  <c r="P61" i="2"/>
  <c r="O61" i="2"/>
  <c r="N61" i="2"/>
  <c r="M61" i="2"/>
  <c r="L61" i="2"/>
  <c r="K61" i="2"/>
  <c r="J61" i="2"/>
  <c r="I61" i="2"/>
  <c r="F61" i="2"/>
  <c r="E61" i="2"/>
  <c r="D61" i="2"/>
  <c r="C61" i="2"/>
  <c r="F60" i="2"/>
  <c r="E60" i="2"/>
  <c r="D60" i="2"/>
  <c r="C60" i="2"/>
  <c r="W59" i="2"/>
  <c r="V59" i="2"/>
  <c r="U59" i="2"/>
  <c r="T59" i="2"/>
  <c r="S59" i="2"/>
  <c r="R59" i="2"/>
  <c r="Q59" i="2"/>
  <c r="P59" i="2"/>
  <c r="O59" i="2"/>
  <c r="N59" i="2"/>
  <c r="M59" i="2"/>
  <c r="L59" i="2"/>
  <c r="K59" i="2"/>
  <c r="J59" i="2"/>
  <c r="I59" i="2"/>
  <c r="F59" i="2"/>
  <c r="E59" i="2"/>
  <c r="D59" i="2"/>
  <c r="C59" i="2"/>
  <c r="F58" i="2"/>
  <c r="E58" i="2"/>
  <c r="D58" i="2"/>
  <c r="C58" i="2"/>
  <c r="W57" i="2"/>
  <c r="V57" i="2"/>
  <c r="U57" i="2"/>
  <c r="T57" i="2"/>
  <c r="S57" i="2"/>
  <c r="R57" i="2"/>
  <c r="Q57" i="2"/>
  <c r="P57" i="2"/>
  <c r="O57" i="2"/>
  <c r="N57" i="2"/>
  <c r="M57" i="2"/>
  <c r="L57" i="2"/>
  <c r="K57" i="2"/>
  <c r="J57" i="2"/>
  <c r="I57" i="2"/>
  <c r="F57" i="2"/>
  <c r="E57" i="2"/>
  <c r="D57" i="2"/>
  <c r="C57" i="2"/>
  <c r="F56" i="2"/>
  <c r="E56" i="2"/>
  <c r="D56" i="2"/>
  <c r="C56" i="2"/>
  <c r="W55" i="2"/>
  <c r="V55" i="2"/>
  <c r="U55" i="2"/>
  <c r="T55" i="2"/>
  <c r="S55" i="2"/>
  <c r="R55" i="2"/>
  <c r="Q55" i="2"/>
  <c r="P55" i="2"/>
  <c r="O55" i="2"/>
  <c r="N55" i="2"/>
  <c r="M55" i="2"/>
  <c r="L55" i="2"/>
  <c r="K55" i="2"/>
  <c r="J55" i="2"/>
  <c r="I55" i="2"/>
  <c r="F55" i="2"/>
  <c r="E55" i="2"/>
  <c r="D55" i="2"/>
  <c r="C55" i="2"/>
  <c r="F54" i="2"/>
  <c r="E54" i="2"/>
  <c r="D54" i="2"/>
  <c r="C54" i="2"/>
  <c r="W53" i="2"/>
  <c r="V53" i="2"/>
  <c r="U53" i="2"/>
  <c r="T53" i="2"/>
  <c r="S53" i="2"/>
  <c r="R53" i="2"/>
  <c r="Q53" i="2"/>
  <c r="P53" i="2"/>
  <c r="O53" i="2"/>
  <c r="N53" i="2"/>
  <c r="M53" i="2"/>
  <c r="L53" i="2"/>
  <c r="K53" i="2"/>
  <c r="J53" i="2"/>
  <c r="I53" i="2"/>
  <c r="F53" i="2"/>
  <c r="E53" i="2"/>
  <c r="D53" i="2"/>
  <c r="C53" i="2"/>
  <c r="F52" i="2"/>
  <c r="E52" i="2"/>
  <c r="D52" i="2"/>
  <c r="C52" i="2"/>
  <c r="W51" i="2"/>
  <c r="V51" i="2"/>
  <c r="U51" i="2"/>
  <c r="T51" i="2"/>
  <c r="S51" i="2"/>
  <c r="R51" i="2"/>
  <c r="Q51" i="2"/>
  <c r="P51" i="2"/>
  <c r="O51" i="2"/>
  <c r="N51" i="2"/>
  <c r="M51" i="2"/>
  <c r="L51" i="2"/>
  <c r="K51" i="2"/>
  <c r="J51" i="2"/>
  <c r="I51" i="2"/>
  <c r="F51" i="2"/>
  <c r="E51" i="2"/>
  <c r="D51" i="2"/>
  <c r="C51" i="2"/>
  <c r="F50" i="2"/>
  <c r="E50" i="2"/>
  <c r="D50" i="2"/>
  <c r="C50" i="2"/>
  <c r="W49" i="2"/>
  <c r="V49" i="2"/>
  <c r="U49" i="2"/>
  <c r="T49" i="2"/>
  <c r="S49" i="2"/>
  <c r="R49" i="2"/>
  <c r="Q49" i="2"/>
  <c r="P49" i="2"/>
  <c r="O49" i="2"/>
  <c r="N49" i="2"/>
  <c r="M49" i="2"/>
  <c r="L49" i="2"/>
  <c r="K49" i="2"/>
  <c r="J49" i="2"/>
  <c r="I49" i="2"/>
  <c r="F49" i="2"/>
  <c r="E49" i="2"/>
  <c r="D49" i="2"/>
  <c r="C49" i="2"/>
  <c r="B87" i="1"/>
  <c r="D87" i="1" s="1"/>
  <c r="B86" i="1"/>
  <c r="D86" i="1" s="1"/>
  <c r="B85" i="1"/>
  <c r="D85" i="1" s="1"/>
  <c r="B84" i="1"/>
  <c r="D84" i="1" s="1"/>
  <c r="B83" i="1"/>
  <c r="D83" i="1" s="1"/>
  <c r="B82" i="1"/>
  <c r="D82" i="1" s="1"/>
  <c r="B81" i="1"/>
  <c r="D81" i="1" s="1"/>
  <c r="B80" i="1"/>
  <c r="D80" i="1" s="1"/>
  <c r="B79" i="1"/>
  <c r="D79" i="1" s="1"/>
  <c r="B78" i="1"/>
  <c r="AA62" i="1"/>
  <c r="Z62" i="1"/>
  <c r="Y62" i="1"/>
  <c r="X62" i="1"/>
  <c r="W62" i="1"/>
  <c r="V62" i="1"/>
  <c r="U62" i="1"/>
  <c r="T62" i="1"/>
  <c r="S62" i="1"/>
  <c r="AA61" i="1"/>
  <c r="Z61" i="1"/>
  <c r="Y61" i="1"/>
  <c r="X61" i="1"/>
  <c r="W61" i="1"/>
  <c r="V61" i="1"/>
  <c r="U61" i="1"/>
  <c r="T61" i="1"/>
  <c r="S61" i="1"/>
  <c r="R61" i="1"/>
  <c r="Q61" i="1"/>
  <c r="P61" i="1"/>
  <c r="O61" i="1"/>
  <c r="N61" i="1"/>
  <c r="M61" i="1"/>
  <c r="L61" i="1"/>
  <c r="K61" i="1"/>
  <c r="J61" i="1"/>
  <c r="I61" i="1"/>
  <c r="H61" i="1"/>
  <c r="G61" i="1"/>
  <c r="AF61" i="1" s="1"/>
  <c r="E61" i="1"/>
  <c r="D61" i="1"/>
  <c r="C61" i="1"/>
  <c r="B61" i="1"/>
  <c r="AA60" i="1"/>
  <c r="Z60" i="1"/>
  <c r="Y60" i="1"/>
  <c r="X60" i="1"/>
  <c r="W60" i="1"/>
  <c r="V60" i="1"/>
  <c r="U60" i="1"/>
  <c r="T60" i="1"/>
  <c r="S60" i="1"/>
  <c r="R60" i="1"/>
  <c r="Q60" i="1"/>
  <c r="P60" i="1"/>
  <c r="O60" i="1"/>
  <c r="N60" i="1"/>
  <c r="M60" i="1"/>
  <c r="L60" i="1"/>
  <c r="K60" i="1"/>
  <c r="J60" i="1"/>
  <c r="I60" i="1"/>
  <c r="H60" i="1"/>
  <c r="G60" i="1"/>
  <c r="AF60" i="1" s="1"/>
  <c r="E60" i="1"/>
  <c r="D60" i="1"/>
  <c r="C60" i="1"/>
  <c r="B60" i="1"/>
  <c r="AA59" i="1"/>
  <c r="Z59" i="1"/>
  <c r="Y59" i="1"/>
  <c r="X59" i="1"/>
  <c r="W59" i="1"/>
  <c r="V59" i="1"/>
  <c r="U59" i="1"/>
  <c r="T59" i="1"/>
  <c r="S59" i="1"/>
  <c r="R59" i="1"/>
  <c r="Q59" i="1"/>
  <c r="P59" i="1"/>
  <c r="O59" i="1"/>
  <c r="N59" i="1"/>
  <c r="M59" i="1"/>
  <c r="L59" i="1"/>
  <c r="K59" i="1"/>
  <c r="J59" i="1"/>
  <c r="I59" i="1"/>
  <c r="H59" i="1"/>
  <c r="G59" i="1"/>
  <c r="AF59" i="1" s="1"/>
  <c r="E59" i="1"/>
  <c r="D59" i="1"/>
  <c r="C59" i="1"/>
  <c r="B59" i="1"/>
  <c r="AA58" i="1"/>
  <c r="Z58" i="1"/>
  <c r="Y58" i="1"/>
  <c r="X58" i="1"/>
  <c r="W58" i="1"/>
  <c r="V58" i="1"/>
  <c r="U58" i="1"/>
  <c r="T58" i="1"/>
  <c r="S58" i="1"/>
  <c r="R58" i="1"/>
  <c r="Q58" i="1"/>
  <c r="P58" i="1"/>
  <c r="O58" i="1"/>
  <c r="N58" i="1"/>
  <c r="M58" i="1"/>
  <c r="L58" i="1"/>
  <c r="K58" i="1"/>
  <c r="J58" i="1"/>
  <c r="I58" i="1"/>
  <c r="H58" i="1"/>
  <c r="G58" i="1"/>
  <c r="AF58" i="1" s="1"/>
  <c r="E58" i="1"/>
  <c r="D58" i="1"/>
  <c r="C58" i="1"/>
  <c r="B58" i="1"/>
  <c r="AA57" i="1"/>
  <c r="Z57" i="1"/>
  <c r="Y57" i="1"/>
  <c r="X57" i="1"/>
  <c r="W57" i="1"/>
  <c r="V57" i="1"/>
  <c r="U57" i="1"/>
  <c r="T57" i="1"/>
  <c r="S57" i="1"/>
  <c r="R57" i="1"/>
  <c r="Q57" i="1"/>
  <c r="P57" i="1"/>
  <c r="O57" i="1"/>
  <c r="N57" i="1"/>
  <c r="M57" i="1"/>
  <c r="L57" i="1"/>
  <c r="K57" i="1"/>
  <c r="J57" i="1"/>
  <c r="I57" i="1"/>
  <c r="H57" i="1"/>
  <c r="G57" i="1"/>
  <c r="AF57" i="1" s="1"/>
  <c r="E57" i="1"/>
  <c r="D57" i="1"/>
  <c r="C57" i="1"/>
  <c r="B57" i="1"/>
  <c r="AA56" i="1"/>
  <c r="Z56" i="1"/>
  <c r="Y56" i="1"/>
  <c r="X56" i="1"/>
  <c r="W56" i="1"/>
  <c r="V56" i="1"/>
  <c r="U56" i="1"/>
  <c r="T56" i="1"/>
  <c r="S56" i="1"/>
  <c r="R56" i="1"/>
  <c r="Q56" i="1"/>
  <c r="P56" i="1"/>
  <c r="O56" i="1"/>
  <c r="N56" i="1"/>
  <c r="M56" i="1"/>
  <c r="L56" i="1"/>
  <c r="K56" i="1"/>
  <c r="J56" i="1"/>
  <c r="I56" i="1"/>
  <c r="H56" i="1"/>
  <c r="G56" i="1"/>
  <c r="AF56" i="1" s="1"/>
  <c r="E56" i="1"/>
  <c r="D56" i="1"/>
  <c r="C56" i="1"/>
  <c r="B56" i="1"/>
  <c r="AA55" i="1"/>
  <c r="Z55" i="1"/>
  <c r="Y55" i="1"/>
  <c r="X55" i="1"/>
  <c r="W55" i="1"/>
  <c r="V55" i="1"/>
  <c r="U55" i="1"/>
  <c r="T55" i="1"/>
  <c r="S55" i="1"/>
  <c r="R55" i="1"/>
  <c r="Q55" i="1"/>
  <c r="P55" i="1"/>
  <c r="O55" i="1"/>
  <c r="N55" i="1"/>
  <c r="M55" i="1"/>
  <c r="L55" i="1"/>
  <c r="K55" i="1"/>
  <c r="J55" i="1"/>
  <c r="I55" i="1"/>
  <c r="H55" i="1"/>
  <c r="G55" i="1"/>
  <c r="AF55" i="1" s="1"/>
  <c r="E55" i="1"/>
  <c r="D55" i="1"/>
  <c r="C55" i="1"/>
  <c r="B55" i="1"/>
  <c r="AA54" i="1"/>
  <c r="Z54" i="1"/>
  <c r="Y54" i="1"/>
  <c r="X54" i="1"/>
  <c r="W54" i="1"/>
  <c r="V54" i="1"/>
  <c r="U54" i="1"/>
  <c r="T54" i="1"/>
  <c r="S54" i="1"/>
  <c r="R54" i="1"/>
  <c r="Q54" i="1"/>
  <c r="P54" i="1"/>
  <c r="O54" i="1"/>
  <c r="N54" i="1"/>
  <c r="M54" i="1"/>
  <c r="L54" i="1"/>
  <c r="K54" i="1"/>
  <c r="J54" i="1"/>
  <c r="I54" i="1"/>
  <c r="H54" i="1"/>
  <c r="G54" i="1"/>
  <c r="AF54" i="1" s="1"/>
  <c r="E54" i="1"/>
  <c r="D54" i="1"/>
  <c r="C54" i="1"/>
  <c r="B54" i="1"/>
  <c r="AA53" i="1"/>
  <c r="Z53" i="1"/>
  <c r="Y53" i="1"/>
  <c r="X53" i="1"/>
  <c r="W53" i="1"/>
  <c r="V53" i="1"/>
  <c r="U53" i="1"/>
  <c r="T53" i="1"/>
  <c r="S53" i="1"/>
  <c r="R53" i="1"/>
  <c r="Q53" i="1"/>
  <c r="P53" i="1"/>
  <c r="O53" i="1"/>
  <c r="N53" i="1"/>
  <c r="M53" i="1"/>
  <c r="L53" i="1"/>
  <c r="K53" i="1"/>
  <c r="J53" i="1"/>
  <c r="I53" i="1"/>
  <c r="H53" i="1"/>
  <c r="G53" i="1"/>
  <c r="AF53" i="1" s="1"/>
  <c r="E53" i="1"/>
  <c r="D53" i="1"/>
  <c r="C53" i="1"/>
  <c r="B53" i="1"/>
  <c r="AA52" i="1"/>
  <c r="Z52" i="1"/>
  <c r="Y52" i="1"/>
  <c r="X52" i="1"/>
  <c r="W52" i="1"/>
  <c r="V52" i="1"/>
  <c r="U52" i="1"/>
  <c r="T52" i="1"/>
  <c r="S52" i="1"/>
  <c r="R52" i="1"/>
  <c r="Q52" i="1"/>
  <c r="P52" i="1"/>
  <c r="O52" i="1"/>
  <c r="N52" i="1"/>
  <c r="M52" i="1"/>
  <c r="L52" i="1"/>
  <c r="K52" i="1"/>
  <c r="J52" i="1"/>
  <c r="I52" i="1"/>
  <c r="H52" i="1"/>
  <c r="G52" i="1"/>
  <c r="AF52" i="1" s="1"/>
  <c r="E52" i="1"/>
  <c r="D52" i="1"/>
  <c r="C52" i="1"/>
  <c r="B52" i="1"/>
  <c r="AA51" i="1"/>
  <c r="Z51" i="1"/>
  <c r="Y51" i="1"/>
  <c r="X51" i="1"/>
  <c r="W51" i="1"/>
  <c r="V51" i="1"/>
  <c r="U51" i="1"/>
  <c r="T51" i="1"/>
  <c r="S51" i="1"/>
  <c r="R51" i="1"/>
  <c r="Q51" i="1"/>
  <c r="P51" i="1"/>
  <c r="O51" i="1"/>
  <c r="N51" i="1"/>
  <c r="M51" i="1"/>
  <c r="L51" i="1"/>
  <c r="K51" i="1"/>
  <c r="J51" i="1"/>
  <c r="I51" i="1"/>
  <c r="H51" i="1"/>
  <c r="G51" i="1"/>
  <c r="AF51" i="1" s="1"/>
  <c r="E51" i="1"/>
  <c r="D51" i="1"/>
  <c r="C51" i="1"/>
  <c r="B51" i="1"/>
  <c r="AA50" i="1"/>
  <c r="Z50" i="1"/>
  <c r="Y50" i="1"/>
  <c r="X50" i="1"/>
  <c r="W50" i="1"/>
  <c r="V50" i="1"/>
  <c r="U50" i="1"/>
  <c r="T50" i="1"/>
  <c r="S50" i="1"/>
  <c r="R50" i="1"/>
  <c r="Q50" i="1"/>
  <c r="P50" i="1"/>
  <c r="O50" i="1"/>
  <c r="N50" i="1"/>
  <c r="M50" i="1"/>
  <c r="L50" i="1"/>
  <c r="K50" i="1"/>
  <c r="J50" i="1"/>
  <c r="I50" i="1"/>
  <c r="H50" i="1"/>
  <c r="G50" i="1"/>
  <c r="AF50" i="1" s="1"/>
  <c r="E50" i="1"/>
  <c r="D50" i="1"/>
  <c r="C50" i="1"/>
  <c r="B50" i="1"/>
  <c r="AA49" i="1"/>
  <c r="Z49" i="1"/>
  <c r="Y49" i="1"/>
  <c r="X49" i="1"/>
  <c r="W49" i="1"/>
  <c r="V49" i="1"/>
  <c r="U49" i="1"/>
  <c r="T49" i="1"/>
  <c r="S49" i="1"/>
  <c r="R49" i="1"/>
  <c r="Q49" i="1"/>
  <c r="P49" i="1"/>
  <c r="O49" i="1"/>
  <c r="N49" i="1"/>
  <c r="M49" i="1"/>
  <c r="L49" i="1"/>
  <c r="K49" i="1"/>
  <c r="J49" i="1"/>
  <c r="I49" i="1"/>
  <c r="H49" i="1"/>
  <c r="G49" i="1"/>
  <c r="AF49" i="1" s="1"/>
  <c r="E49" i="1"/>
  <c r="D49" i="1"/>
  <c r="C49" i="1"/>
  <c r="B49" i="1"/>
  <c r="AA48" i="1"/>
  <c r="Z48" i="1"/>
  <c r="Y48" i="1"/>
  <c r="X48" i="1"/>
  <c r="W48" i="1"/>
  <c r="V48" i="1"/>
  <c r="U48" i="1"/>
  <c r="T48" i="1"/>
  <c r="S48" i="1"/>
  <c r="R48" i="1"/>
  <c r="Q48" i="1"/>
  <c r="P48" i="1"/>
  <c r="O48" i="1"/>
  <c r="N48" i="1"/>
  <c r="M48" i="1"/>
  <c r="L48" i="1"/>
  <c r="K48" i="1"/>
  <c r="J48" i="1"/>
  <c r="I48" i="1"/>
  <c r="H48" i="1"/>
  <c r="G48" i="1"/>
  <c r="AF48" i="1" s="1"/>
  <c r="E48" i="1"/>
  <c r="D48" i="1"/>
  <c r="C48" i="1"/>
  <c r="B48" i="1"/>
  <c r="AA47" i="1"/>
  <c r="Z47" i="1"/>
  <c r="Y47" i="1"/>
  <c r="X47" i="1"/>
  <c r="W47" i="1"/>
  <c r="V47" i="1"/>
  <c r="U47" i="1"/>
  <c r="T47" i="1"/>
  <c r="S47" i="1"/>
  <c r="R47" i="1"/>
  <c r="Q47" i="1"/>
  <c r="P47" i="1"/>
  <c r="O47" i="1"/>
  <c r="N47" i="1"/>
  <c r="M47" i="1"/>
  <c r="L47" i="1"/>
  <c r="K47" i="1"/>
  <c r="J47" i="1"/>
  <c r="I47" i="1"/>
  <c r="H47" i="1"/>
  <c r="G47" i="1"/>
  <c r="AF47" i="1" s="1"/>
  <c r="E47" i="1"/>
  <c r="D47" i="1"/>
  <c r="C47" i="1"/>
  <c r="B47" i="1"/>
  <c r="AA46" i="1"/>
  <c r="Z46" i="1"/>
  <c r="Y46" i="1"/>
  <c r="X46" i="1"/>
  <c r="W46" i="1"/>
  <c r="V46" i="1"/>
  <c r="U46" i="1"/>
  <c r="T46" i="1"/>
  <c r="S46" i="1"/>
  <c r="R46" i="1"/>
  <c r="Q46" i="1"/>
  <c r="P46" i="1"/>
  <c r="O46" i="1"/>
  <c r="N46" i="1"/>
  <c r="M46" i="1"/>
  <c r="L46" i="1"/>
  <c r="K46" i="1"/>
  <c r="J46" i="1"/>
  <c r="I46" i="1"/>
  <c r="H46" i="1"/>
  <c r="G46" i="1"/>
  <c r="AF46" i="1" s="1"/>
  <c r="E46" i="1"/>
  <c r="D46" i="1"/>
  <c r="C46" i="1"/>
  <c r="B46" i="1"/>
  <c r="AA45" i="1"/>
  <c r="Z45" i="1"/>
  <c r="Y45" i="1"/>
  <c r="X45" i="1"/>
  <c r="W45" i="1"/>
  <c r="V45" i="1"/>
  <c r="U45" i="1"/>
  <c r="T45" i="1"/>
  <c r="S45" i="1"/>
  <c r="R45" i="1"/>
  <c r="Q45" i="1"/>
  <c r="P45" i="1"/>
  <c r="O45" i="1"/>
  <c r="N45" i="1"/>
  <c r="M45" i="1"/>
  <c r="L45" i="1"/>
  <c r="K45" i="1"/>
  <c r="J45" i="1"/>
  <c r="I45" i="1"/>
  <c r="H45" i="1"/>
  <c r="G45" i="1"/>
  <c r="AF45" i="1" s="1"/>
  <c r="E45" i="1"/>
  <c r="D45" i="1"/>
  <c r="C45" i="1"/>
  <c r="B45" i="1"/>
  <c r="AA44" i="1"/>
  <c r="Z44" i="1"/>
  <c r="Y44" i="1"/>
  <c r="X44" i="1"/>
  <c r="W44" i="1"/>
  <c r="V44" i="1"/>
  <c r="U44" i="1"/>
  <c r="T44" i="1"/>
  <c r="S44" i="1"/>
  <c r="R44" i="1"/>
  <c r="Q44" i="1"/>
  <c r="P44" i="1"/>
  <c r="O44" i="1"/>
  <c r="N44" i="1"/>
  <c r="M44" i="1"/>
  <c r="L44" i="1"/>
  <c r="K44" i="1"/>
  <c r="J44" i="1"/>
  <c r="I44" i="1"/>
  <c r="H44" i="1"/>
  <c r="G44" i="1"/>
  <c r="AF44" i="1" s="1"/>
  <c r="E44" i="1"/>
  <c r="D44" i="1"/>
  <c r="C44" i="1"/>
  <c r="B44" i="1"/>
  <c r="AA43" i="1"/>
  <c r="Z43" i="1"/>
  <c r="Y43" i="1"/>
  <c r="X43" i="1"/>
  <c r="W43" i="1"/>
  <c r="V43" i="1"/>
  <c r="U43" i="1"/>
  <c r="T43" i="1"/>
  <c r="S43" i="1"/>
  <c r="R43" i="1"/>
  <c r="Q43" i="1"/>
  <c r="P43" i="1"/>
  <c r="O43" i="1"/>
  <c r="N43" i="1"/>
  <c r="M43" i="1"/>
  <c r="L43" i="1"/>
  <c r="K43" i="1"/>
  <c r="J43" i="1"/>
  <c r="I43" i="1"/>
  <c r="H43" i="1"/>
  <c r="G43" i="1"/>
  <c r="AF43" i="1" s="1"/>
  <c r="E43" i="1"/>
  <c r="D43" i="1"/>
  <c r="C43" i="1"/>
  <c r="B43" i="1"/>
  <c r="AA42" i="1"/>
  <c r="Z42" i="1"/>
  <c r="Y42" i="1"/>
  <c r="X42" i="1"/>
  <c r="W42" i="1"/>
  <c r="V42" i="1"/>
  <c r="U42" i="1"/>
  <c r="T42" i="1"/>
  <c r="S42" i="1"/>
  <c r="R42" i="1"/>
  <c r="Q42" i="1"/>
  <c r="P42" i="1"/>
  <c r="O42" i="1"/>
  <c r="N42" i="1"/>
  <c r="M42" i="1"/>
  <c r="L42" i="1"/>
  <c r="K42" i="1"/>
  <c r="J42" i="1"/>
  <c r="I42" i="1"/>
  <c r="H42" i="1"/>
  <c r="G42" i="1"/>
  <c r="AF42" i="1" s="1"/>
  <c r="E42" i="1"/>
  <c r="D42" i="1"/>
  <c r="C42" i="1"/>
  <c r="B42" i="1"/>
  <c r="AA41" i="1"/>
  <c r="Z41" i="1"/>
  <c r="Y41" i="1"/>
  <c r="X41" i="1"/>
  <c r="W41" i="1"/>
  <c r="V41" i="1"/>
  <c r="U41" i="1"/>
  <c r="T41" i="1"/>
  <c r="S41" i="1"/>
  <c r="R41" i="1"/>
  <c r="Q41" i="1"/>
  <c r="P41" i="1"/>
  <c r="O41" i="1"/>
  <c r="N41" i="1"/>
  <c r="M41" i="1"/>
  <c r="L41" i="1"/>
  <c r="K41" i="1"/>
  <c r="J41" i="1"/>
  <c r="I41" i="1"/>
  <c r="H41" i="1"/>
  <c r="G41" i="1"/>
  <c r="AF41" i="1" s="1"/>
  <c r="E41" i="1"/>
  <c r="D41" i="1"/>
  <c r="C41" i="1"/>
  <c r="B41" i="1"/>
  <c r="AA40" i="1"/>
  <c r="Z40" i="1"/>
  <c r="Y40" i="1"/>
  <c r="X40" i="1"/>
  <c r="W40" i="1"/>
  <c r="V40" i="1"/>
  <c r="U40" i="1"/>
  <c r="T40" i="1"/>
  <c r="S40" i="1"/>
  <c r="R40" i="1"/>
  <c r="Q40" i="1"/>
  <c r="P40" i="1"/>
  <c r="O40" i="1"/>
  <c r="N40" i="1"/>
  <c r="M40" i="1"/>
  <c r="L40" i="1"/>
  <c r="K40" i="1"/>
  <c r="J40" i="1"/>
  <c r="I40" i="1"/>
  <c r="H40" i="1"/>
  <c r="G40" i="1"/>
  <c r="AF40" i="1" s="1"/>
  <c r="E40" i="1"/>
  <c r="D40" i="1"/>
  <c r="C40" i="1"/>
  <c r="B40" i="1"/>
  <c r="IN39" i="1"/>
  <c r="AA39" i="1"/>
  <c r="Z39" i="1"/>
  <c r="Y39" i="1"/>
  <c r="X39" i="1"/>
  <c r="W39" i="1"/>
  <c r="V39" i="1"/>
  <c r="U39" i="1"/>
  <c r="T39" i="1"/>
  <c r="S39" i="1"/>
  <c r="R39" i="1"/>
  <c r="Q39" i="1"/>
  <c r="P39" i="1"/>
  <c r="O39" i="1"/>
  <c r="N39" i="1"/>
  <c r="M39" i="1"/>
  <c r="L39" i="1"/>
  <c r="K39" i="1"/>
  <c r="J39" i="1"/>
  <c r="I39" i="1"/>
  <c r="H39" i="1"/>
  <c r="G39" i="1"/>
  <c r="AF39" i="1" s="1"/>
  <c r="E39" i="1"/>
  <c r="D39" i="1"/>
  <c r="C39" i="1"/>
  <c r="B39" i="1"/>
  <c r="IN38" i="1"/>
  <c r="AA38" i="1"/>
  <c r="Z38" i="1"/>
  <c r="Y38" i="1"/>
  <c r="X38" i="1"/>
  <c r="W38" i="1"/>
  <c r="V38" i="1"/>
  <c r="U38" i="1"/>
  <c r="T38" i="1"/>
  <c r="S38" i="1"/>
  <c r="R38" i="1"/>
  <c r="Q38" i="1"/>
  <c r="P38" i="1"/>
  <c r="O38" i="1"/>
  <c r="N38" i="1"/>
  <c r="M38" i="1"/>
  <c r="L38" i="1"/>
  <c r="K38" i="1"/>
  <c r="J38" i="1"/>
  <c r="I38" i="1"/>
  <c r="H38" i="1"/>
  <c r="G38" i="1"/>
  <c r="AF38" i="1" s="1"/>
  <c r="E38" i="1"/>
  <c r="D38" i="1"/>
  <c r="C38" i="1"/>
  <c r="B38" i="1"/>
  <c r="IN37" i="1"/>
  <c r="AA37" i="1"/>
  <c r="Z37" i="1"/>
  <c r="Y37" i="1"/>
  <c r="X37" i="1"/>
  <c r="W37" i="1"/>
  <c r="V37" i="1"/>
  <c r="U37" i="1"/>
  <c r="T37" i="1"/>
  <c r="S37" i="1"/>
  <c r="R37" i="1"/>
  <c r="Q37" i="1"/>
  <c r="P37" i="1"/>
  <c r="O37" i="1"/>
  <c r="N37" i="1"/>
  <c r="M37" i="1"/>
  <c r="L37" i="1"/>
  <c r="K37" i="1"/>
  <c r="J37" i="1"/>
  <c r="I37" i="1"/>
  <c r="H37" i="1"/>
  <c r="G37" i="1"/>
  <c r="AF37" i="1" s="1"/>
  <c r="E37" i="1"/>
  <c r="D37" i="1"/>
  <c r="C37" i="1"/>
  <c r="B37" i="1"/>
  <c r="IN36" i="1"/>
  <c r="AA36" i="1"/>
  <c r="Z36" i="1"/>
  <c r="Y36" i="1"/>
  <c r="X36" i="1"/>
  <c r="W36" i="1"/>
  <c r="V36" i="1"/>
  <c r="U36" i="1"/>
  <c r="T36" i="1"/>
  <c r="S36" i="1"/>
  <c r="R36" i="1"/>
  <c r="Q36" i="1"/>
  <c r="P36" i="1"/>
  <c r="O36" i="1"/>
  <c r="N36" i="1"/>
  <c r="M36" i="1"/>
  <c r="L36" i="1"/>
  <c r="K36" i="1"/>
  <c r="J36" i="1"/>
  <c r="I36" i="1"/>
  <c r="H36" i="1"/>
  <c r="G36" i="1"/>
  <c r="AF36" i="1" s="1"/>
  <c r="E36" i="1"/>
  <c r="D36" i="1"/>
  <c r="C36" i="1"/>
  <c r="B36" i="1"/>
  <c r="AA35" i="1"/>
  <c r="Z35" i="1"/>
  <c r="Y35" i="1"/>
  <c r="X35" i="1"/>
  <c r="W35" i="1"/>
  <c r="V35" i="1"/>
  <c r="U35" i="1"/>
  <c r="T35" i="1"/>
  <c r="S35" i="1"/>
  <c r="R35" i="1"/>
  <c r="Q35" i="1"/>
  <c r="P35" i="1"/>
  <c r="O35" i="1"/>
  <c r="N35" i="1"/>
  <c r="M35" i="1"/>
  <c r="L35" i="1"/>
  <c r="K35" i="1"/>
  <c r="J35" i="1"/>
  <c r="I35" i="1"/>
  <c r="H35" i="1"/>
  <c r="G35" i="1"/>
  <c r="AF35" i="1" s="1"/>
  <c r="E35" i="1"/>
  <c r="D35" i="1"/>
  <c r="C35" i="1"/>
  <c r="B35" i="1"/>
  <c r="AA34" i="1"/>
  <c r="Z34" i="1"/>
  <c r="Y34" i="1"/>
  <c r="X34" i="1"/>
  <c r="W34" i="1"/>
  <c r="V34" i="1"/>
  <c r="U34" i="1"/>
  <c r="T34" i="1"/>
  <c r="S34" i="1"/>
  <c r="R34" i="1"/>
  <c r="Q34" i="1"/>
  <c r="P34" i="1"/>
  <c r="O34" i="1"/>
  <c r="N34" i="1"/>
  <c r="M34" i="1"/>
  <c r="L34" i="1"/>
  <c r="K34" i="1"/>
  <c r="J34" i="1"/>
  <c r="I34" i="1"/>
  <c r="H34" i="1"/>
  <c r="G34" i="1"/>
  <c r="AF34" i="1" s="1"/>
  <c r="E34" i="1"/>
  <c r="D34" i="1"/>
  <c r="C34" i="1"/>
  <c r="B34" i="1"/>
  <c r="AA33" i="1"/>
  <c r="Z33" i="1"/>
  <c r="Y33" i="1"/>
  <c r="X33" i="1"/>
  <c r="W33" i="1"/>
  <c r="V33" i="1"/>
  <c r="U33" i="1"/>
  <c r="T33" i="1"/>
  <c r="S33" i="1"/>
  <c r="R33" i="1"/>
  <c r="Q33" i="1"/>
  <c r="P33" i="1"/>
  <c r="O33" i="1"/>
  <c r="N33" i="1"/>
  <c r="M33" i="1"/>
  <c r="L33" i="1"/>
  <c r="K33" i="1"/>
  <c r="J33" i="1"/>
  <c r="I33" i="1"/>
  <c r="H33" i="1"/>
  <c r="G33" i="1"/>
  <c r="AF33" i="1" s="1"/>
  <c r="E33" i="1"/>
  <c r="D33" i="1"/>
  <c r="C33" i="1"/>
  <c r="B33" i="1"/>
  <c r="AC32" i="1"/>
  <c r="AC31" i="1"/>
  <c r="AC30" i="1"/>
  <c r="AC29" i="1"/>
  <c r="AC28" i="1"/>
  <c r="AC27" i="1"/>
  <c r="AC26" i="1"/>
  <c r="AC25" i="1"/>
  <c r="AC24" i="1"/>
  <c r="AC23" i="1"/>
  <c r="AC22" i="1"/>
  <c r="AC21" i="1"/>
  <c r="AC20" i="1"/>
  <c r="AC19" i="1"/>
  <c r="AC18" i="1"/>
  <c r="AC17" i="1"/>
  <c r="AC16" i="1"/>
  <c r="AF15" i="1"/>
  <c r="AC15" i="1"/>
  <c r="AA15" i="1"/>
  <c r="Z15" i="1"/>
  <c r="Y15" i="1"/>
  <c r="X15" i="1"/>
  <c r="W15" i="1"/>
  <c r="V15" i="1"/>
  <c r="U15" i="1"/>
  <c r="T15" i="1"/>
  <c r="S15" i="1"/>
  <c r="AF14" i="1"/>
  <c r="AC14" i="1"/>
  <c r="W14" i="1"/>
  <c r="V14" i="1"/>
  <c r="U14" i="1"/>
  <c r="T14" i="1"/>
  <c r="S14" i="1"/>
  <c r="AF13" i="1"/>
  <c r="AC13" i="1"/>
  <c r="W13" i="1"/>
  <c r="V13" i="1"/>
  <c r="U13" i="1"/>
  <c r="T13" i="1"/>
  <c r="S13" i="1"/>
  <c r="AF12" i="1"/>
  <c r="AC12" i="1"/>
  <c r="W12" i="1"/>
  <c r="V12" i="1"/>
  <c r="U12" i="1"/>
  <c r="T12" i="1"/>
  <c r="S12" i="1"/>
  <c r="AF11" i="1"/>
  <c r="AC11" i="1"/>
  <c r="W11" i="1"/>
  <c r="V11" i="1"/>
  <c r="U11" i="1"/>
  <c r="T11" i="1"/>
  <c r="S11" i="1"/>
  <c r="AF10" i="1"/>
  <c r="AC10" i="1"/>
  <c r="W10" i="1"/>
  <c r="V10" i="1"/>
  <c r="U10" i="1"/>
  <c r="T10" i="1"/>
  <c r="S10" i="1"/>
  <c r="IN9" i="1"/>
  <c r="AF9" i="1"/>
  <c r="AC9" i="1"/>
  <c r="W9" i="1"/>
  <c r="V9" i="1"/>
  <c r="U9" i="1"/>
  <c r="T9" i="1"/>
  <c r="S9" i="1"/>
  <c r="IN8" i="1"/>
  <c r="AF8" i="1"/>
  <c r="AC8" i="1"/>
  <c r="W8" i="1"/>
  <c r="V8" i="1"/>
  <c r="U8" i="1"/>
  <c r="T8" i="1"/>
  <c r="S8" i="1"/>
  <c r="IN7" i="1"/>
  <c r="IN6" i="1"/>
  <c r="IN5" i="1"/>
  <c r="AA5" i="1"/>
  <c r="Z5" i="1"/>
  <c r="Y5" i="1"/>
  <c r="X5" i="1"/>
  <c r="W5" i="1"/>
  <c r="V5" i="1"/>
  <c r="U5" i="1"/>
  <c r="T5" i="1"/>
  <c r="S5" i="1"/>
  <c r="IN4" i="1"/>
  <c r="AA4" i="1"/>
  <c r="Z4" i="1"/>
  <c r="Y4" i="1"/>
  <c r="X4" i="1"/>
  <c r="W4" i="1"/>
  <c r="V4" i="1"/>
  <c r="U4" i="1"/>
  <c r="T4" i="1"/>
  <c r="S4" i="1"/>
  <c r="IM3" i="1"/>
  <c r="G61" i="2" l="1"/>
  <c r="G85" i="2"/>
  <c r="L27" i="3"/>
  <c r="L23" i="3" s="1"/>
  <c r="G81" i="2"/>
  <c r="G83" i="2"/>
  <c r="G89" i="2"/>
  <c r="G87" i="2"/>
  <c r="G55" i="2"/>
  <c r="G79" i="2"/>
  <c r="G53" i="2"/>
  <c r="G77" i="2"/>
  <c r="G75" i="2"/>
  <c r="G73" i="2"/>
  <c r="G71" i="2"/>
  <c r="G67" i="2"/>
  <c r="G65" i="2"/>
  <c r="G63" i="2"/>
  <c r="G59" i="2"/>
  <c r="G57" i="2"/>
  <c r="G51" i="2"/>
  <c r="G49" i="2"/>
  <c r="G69" i="2"/>
  <c r="AC33" i="1"/>
  <c r="AC34" i="1"/>
  <c r="AC35" i="1"/>
  <c r="AC36" i="1"/>
  <c r="AC37" i="1"/>
  <c r="AC38" i="1"/>
  <c r="AC39" i="1"/>
  <c r="AC40" i="1"/>
  <c r="AC41" i="1"/>
  <c r="AC42" i="1"/>
  <c r="AC43" i="1"/>
  <c r="AC44" i="1"/>
  <c r="AC45" i="1"/>
  <c r="AC46" i="1"/>
  <c r="AC47" i="1"/>
  <c r="AC48" i="1"/>
  <c r="AC49" i="1"/>
  <c r="AC50" i="1"/>
  <c r="AC51" i="1"/>
  <c r="AC52" i="1"/>
  <c r="AC53" i="1"/>
  <c r="AC54" i="1"/>
  <c r="AC55" i="1"/>
  <c r="AC56" i="1"/>
  <c r="AC57" i="1"/>
  <c r="AC58" i="1"/>
  <c r="AC59" i="1"/>
  <c r="AC60" i="1"/>
  <c r="AC61" i="1"/>
  <c r="V18" i="3"/>
  <c r="P18" i="3"/>
  <c r="V19" i="3"/>
  <c r="P19" i="3"/>
  <c r="V20" i="3"/>
  <c r="P20" i="3"/>
  <c r="V21" i="3"/>
  <c r="P21" i="3"/>
  <c r="V22" i="3"/>
  <c r="P22" i="3"/>
  <c r="D1" i="8"/>
  <c r="B1" i="6"/>
  <c r="B1" i="5"/>
  <c r="D2" i="8"/>
  <c r="B2" i="6"/>
  <c r="B2" i="5"/>
  <c r="D3" i="8"/>
  <c r="B3" i="5"/>
  <c r="B4" i="6" s="1"/>
  <c r="D4" i="8"/>
  <c r="B5" i="6"/>
  <c r="B4" i="5"/>
  <c r="C87" i="5"/>
  <c r="E87" i="5" s="1"/>
  <c r="L41" i="4"/>
  <c r="C88" i="5"/>
  <c r="E88" i="5" s="1"/>
  <c r="L42" i="4"/>
  <c r="C89" i="5"/>
  <c r="E89" i="5" s="1"/>
  <c r="L43" i="4"/>
  <c r="C90" i="5"/>
  <c r="E90" i="5" s="1"/>
  <c r="L44" i="4"/>
  <c r="C91" i="5"/>
  <c r="E91" i="5" s="1"/>
  <c r="L45" i="4"/>
  <c r="C92" i="5"/>
  <c r="E92" i="5" s="1"/>
  <c r="L46" i="4"/>
  <c r="C93" i="5"/>
  <c r="E93" i="5" s="1"/>
  <c r="L47" i="4"/>
  <c r="C94" i="5"/>
  <c r="E94" i="5" s="1"/>
  <c r="L48" i="4"/>
  <c r="AI8" i="5"/>
  <c r="AG8" i="5"/>
  <c r="AI9" i="5"/>
  <c r="AG9" i="5"/>
  <c r="AI10" i="5"/>
  <c r="AG10" i="5"/>
  <c r="AI11" i="5"/>
  <c r="AG11" i="5"/>
  <c r="AI12" i="5"/>
  <c r="AG12" i="5"/>
  <c r="AI13" i="5"/>
  <c r="AG13" i="5"/>
  <c r="AI14" i="5"/>
  <c r="AG14" i="5"/>
  <c r="AI15" i="5"/>
  <c r="AG15" i="5"/>
  <c r="AI16" i="5"/>
  <c r="AG16" i="5"/>
  <c r="AI17" i="5"/>
  <c r="AG17" i="5"/>
  <c r="AI18" i="5"/>
  <c r="AG18" i="5"/>
  <c r="AI19" i="5"/>
  <c r="AG19" i="5"/>
  <c r="AI20" i="5"/>
  <c r="AG20" i="5"/>
  <c r="AI21" i="5"/>
  <c r="AG21" i="5"/>
  <c r="AI22" i="5"/>
  <c r="AG22" i="5"/>
  <c r="AI23" i="5"/>
  <c r="AG23" i="5"/>
  <c r="AI24" i="5"/>
  <c r="AG24" i="5"/>
  <c r="AI25" i="5"/>
  <c r="AG25" i="5"/>
  <c r="AI26" i="5"/>
  <c r="AG26" i="5"/>
  <c r="AI27" i="5"/>
  <c r="AG27" i="5"/>
  <c r="AI28" i="5"/>
  <c r="AG28" i="5"/>
  <c r="AI29" i="5"/>
  <c r="AG29" i="5"/>
  <c r="AI30" i="5"/>
  <c r="AG30" i="5"/>
  <c r="AI31" i="5"/>
  <c r="AG31" i="5"/>
  <c r="AI32" i="5"/>
  <c r="AG32" i="5"/>
  <c r="AI33" i="5"/>
  <c r="AG33" i="5"/>
  <c r="AI34" i="5"/>
  <c r="AG34" i="5"/>
  <c r="AI35" i="5"/>
  <c r="AG35" i="5"/>
  <c r="AI36" i="5"/>
  <c r="AG36" i="5"/>
  <c r="AI37" i="5"/>
  <c r="AG37" i="5"/>
  <c r="AI38" i="5"/>
  <c r="AG38" i="5"/>
  <c r="AI39" i="5"/>
  <c r="AG39" i="5"/>
  <c r="AI40" i="5"/>
  <c r="AG40" i="5"/>
  <c r="AI41" i="5"/>
  <c r="AG41" i="5"/>
  <c r="AI42" i="5"/>
  <c r="AG42" i="5"/>
  <c r="AI43" i="5"/>
  <c r="AG43" i="5"/>
  <c r="AI44" i="5"/>
  <c r="AG44" i="5"/>
  <c r="AI45" i="5"/>
  <c r="AG45" i="5"/>
  <c r="AI46" i="5"/>
  <c r="AG46" i="5"/>
  <c r="AI47" i="5"/>
  <c r="AG47" i="5"/>
  <c r="AI48" i="5"/>
  <c r="AG48" i="5"/>
  <c r="AI49" i="5"/>
  <c r="AG49" i="5"/>
  <c r="AI50" i="5"/>
  <c r="AG50" i="5"/>
  <c r="AI51" i="5"/>
  <c r="AG51" i="5"/>
  <c r="AI52" i="5"/>
  <c r="AG52" i="5"/>
  <c r="AI53" i="5"/>
  <c r="AG53" i="5"/>
  <c r="AI54" i="5"/>
  <c r="AG54" i="5"/>
  <c r="AI55" i="5"/>
  <c r="AG55" i="5"/>
  <c r="AI56" i="5"/>
  <c r="AG56" i="5"/>
  <c r="AI57" i="5"/>
  <c r="AG57" i="5"/>
  <c r="AI58" i="5"/>
  <c r="AG58" i="5"/>
  <c r="AI59" i="5"/>
  <c r="AG59" i="5"/>
  <c r="AI60" i="5"/>
  <c r="AG60" i="5"/>
  <c r="AI61" i="5"/>
  <c r="AG61" i="5"/>
  <c r="AI62" i="5"/>
  <c r="AG62" i="5"/>
  <c r="AI63" i="5"/>
  <c r="AG63" i="5"/>
  <c r="AI64" i="5"/>
  <c r="AG64" i="5"/>
  <c r="AI65" i="5"/>
  <c r="AG65" i="5"/>
  <c r="AI66" i="5"/>
  <c r="AG66" i="5"/>
  <c r="AI67" i="5"/>
  <c r="AG67" i="5"/>
  <c r="AI68" i="5"/>
  <c r="AG68" i="5"/>
  <c r="J60" i="6" a="1"/>
  <c r="J60" i="6" s="1"/>
  <c r="J59" i="6" a="1"/>
  <c r="J59" i="6" s="1"/>
  <c r="AI13" i="6" a="1"/>
  <c r="AI13" i="6" s="1"/>
  <c r="AH13" i="6"/>
  <c r="AI18" i="6" a="1"/>
  <c r="AI18" i="6" s="1"/>
  <c r="AH18" i="6"/>
  <c r="AI23" i="6" a="1"/>
  <c r="AI23" i="6" s="1"/>
  <c r="AH23" i="6"/>
  <c r="AI28" i="6" a="1"/>
  <c r="AI28" i="6" s="1"/>
  <c r="AH28" i="6"/>
  <c r="AI33" i="6" a="1"/>
  <c r="AI33" i="6" s="1"/>
  <c r="AH33" i="6"/>
  <c r="AI38" i="6" a="1"/>
  <c r="AI38" i="6" s="1"/>
  <c r="AH38" i="6"/>
  <c r="AI43" i="6" a="1"/>
  <c r="AI43" i="6" s="1"/>
  <c r="AH43" i="6"/>
  <c r="AI48" i="6" a="1"/>
  <c r="AI48" i="6" s="1"/>
  <c r="AH48" i="6"/>
  <c r="AI53" i="6" a="1"/>
  <c r="AI53" i="6" s="1"/>
  <c r="AH53" i="6"/>
  <c r="AI58" i="6" a="1"/>
  <c r="AI58" i="6" s="1"/>
  <c r="AH58" i="6"/>
  <c r="U8" i="8"/>
  <c r="O8" i="8"/>
  <c r="Z8" i="8" s="1"/>
  <c r="N8" i="8"/>
  <c r="I8" i="8"/>
  <c r="H8" i="8"/>
  <c r="G8" i="8"/>
  <c r="Y8" i="8"/>
  <c r="R8" i="8"/>
  <c r="P8" i="8"/>
  <c r="AA8" i="8" s="1"/>
  <c r="M8" i="8"/>
  <c r="L8" i="8"/>
  <c r="K8" i="8"/>
  <c r="E8" i="8"/>
  <c r="AB8" i="8" s="1"/>
  <c r="U9" i="8"/>
  <c r="O9" i="8"/>
  <c r="Z9" i="8" s="1"/>
  <c r="N9" i="8"/>
  <c r="I9" i="8"/>
  <c r="H9" i="8"/>
  <c r="G9" i="8"/>
  <c r="Y9" i="8"/>
  <c r="R9" i="8"/>
  <c r="P9" i="8"/>
  <c r="AA9" i="8" s="1"/>
  <c r="M9" i="8"/>
  <c r="L9" i="8"/>
  <c r="K9" i="8"/>
  <c r="E9" i="8"/>
  <c r="AB9" i="8" s="1"/>
  <c r="U10" i="8"/>
  <c r="O10" i="8"/>
  <c r="Z10" i="8" s="1"/>
  <c r="N10" i="8"/>
  <c r="I10" i="8"/>
  <c r="H10" i="8"/>
  <c r="G10" i="8"/>
  <c r="Y10" i="8"/>
  <c r="R10" i="8"/>
  <c r="P10" i="8"/>
  <c r="AA10" i="8" s="1"/>
  <c r="M10" i="8"/>
  <c r="L10" i="8"/>
  <c r="K10" i="8"/>
  <c r="E10" i="8"/>
  <c r="AB10" i="8" s="1"/>
  <c r="U11" i="8"/>
  <c r="O11" i="8"/>
  <c r="Z11" i="8" s="1"/>
  <c r="N11" i="8"/>
  <c r="I11" i="8"/>
  <c r="H11" i="8"/>
  <c r="G11" i="8"/>
  <c r="Y11" i="8"/>
  <c r="R11" i="8"/>
  <c r="P11" i="8"/>
  <c r="AA11" i="8" s="1"/>
  <c r="M11" i="8"/>
  <c r="L11" i="8"/>
  <c r="K11" i="8"/>
  <c r="E11" i="8"/>
  <c r="AB11" i="8" s="1"/>
  <c r="U12" i="8"/>
  <c r="O12" i="8"/>
  <c r="Z12" i="8" s="1"/>
  <c r="N12" i="8"/>
  <c r="I12" i="8"/>
  <c r="H12" i="8"/>
  <c r="G12" i="8"/>
  <c r="Y12" i="8"/>
  <c r="R12" i="8"/>
  <c r="P12" i="8"/>
  <c r="AA12" i="8" s="1"/>
  <c r="M12" i="8"/>
  <c r="L12" i="8"/>
  <c r="K12" i="8"/>
  <c r="E12" i="8"/>
  <c r="AB12" i="8" s="1"/>
  <c r="U13" i="8"/>
  <c r="O13" i="8"/>
  <c r="Z13" i="8" s="1"/>
  <c r="N13" i="8"/>
  <c r="I13" i="8"/>
  <c r="H13" i="8"/>
  <c r="G13" i="8"/>
  <c r="Y13" i="8"/>
  <c r="R13" i="8"/>
  <c r="P13" i="8"/>
  <c r="AA13" i="8" s="1"/>
  <c r="M13" i="8"/>
  <c r="L13" i="8"/>
  <c r="K13" i="8"/>
  <c r="E13" i="8"/>
  <c r="AB13" i="8" s="1"/>
  <c r="U14" i="8"/>
  <c r="O14" i="8"/>
  <c r="Z14" i="8" s="1"/>
  <c r="N14" i="8"/>
  <c r="I14" i="8"/>
  <c r="H14" i="8"/>
  <c r="G14" i="8"/>
  <c r="Y14" i="8"/>
  <c r="R14" i="8"/>
  <c r="P14" i="8"/>
  <c r="AA14" i="8" s="1"/>
  <c r="M14" i="8"/>
  <c r="L14" i="8"/>
  <c r="K14" i="8"/>
  <c r="E14" i="8"/>
  <c r="AB14" i="8" s="1"/>
  <c r="U15" i="8"/>
  <c r="O15" i="8"/>
  <c r="Z15" i="8" s="1"/>
  <c r="N15" i="8"/>
  <c r="I15" i="8"/>
  <c r="H15" i="8"/>
  <c r="G15" i="8"/>
  <c r="Y15" i="8"/>
  <c r="R15" i="8"/>
  <c r="P15" i="8"/>
  <c r="AA15" i="8" s="1"/>
  <c r="M15" i="8"/>
  <c r="L15" i="8"/>
  <c r="K15" i="8"/>
  <c r="E15" i="8"/>
  <c r="AB15" i="8" s="1"/>
  <c r="U16" i="8"/>
  <c r="O16" i="8"/>
  <c r="Z16" i="8" s="1"/>
  <c r="N16" i="8"/>
  <c r="I16" i="8"/>
  <c r="H16" i="8"/>
  <c r="G16" i="8"/>
  <c r="Y16" i="8"/>
  <c r="R16" i="8"/>
  <c r="P16" i="8"/>
  <c r="AA16" i="8" s="1"/>
  <c r="M16" i="8"/>
  <c r="L16" i="8"/>
  <c r="K16" i="8"/>
  <c r="E16" i="8"/>
  <c r="AB16" i="8" s="1"/>
  <c r="U17" i="8"/>
  <c r="O17" i="8"/>
  <c r="Z17" i="8" s="1"/>
  <c r="N17" i="8"/>
  <c r="I17" i="8"/>
  <c r="H17" i="8"/>
  <c r="G17" i="8"/>
  <c r="Y17" i="8"/>
  <c r="R17" i="8"/>
  <c r="P17" i="8"/>
  <c r="AA17" i="8" s="1"/>
  <c r="M17" i="8"/>
  <c r="L17" i="8"/>
  <c r="K17" i="8"/>
  <c r="E17" i="8"/>
  <c r="AB17" i="8" s="1"/>
  <c r="U18" i="8"/>
  <c r="O18" i="8"/>
  <c r="Z18" i="8" s="1"/>
  <c r="N18" i="8"/>
  <c r="I18" i="8"/>
  <c r="H18" i="8"/>
  <c r="G18" i="8"/>
  <c r="Y18" i="8"/>
  <c r="R18" i="8"/>
  <c r="P18" i="8"/>
  <c r="AA18" i="8" s="1"/>
  <c r="M18" i="8"/>
  <c r="L18" i="8"/>
  <c r="K18" i="8"/>
  <c r="E18" i="8"/>
  <c r="AB18" i="8" s="1"/>
  <c r="U19" i="8"/>
  <c r="O19" i="8"/>
  <c r="Z19" i="8" s="1"/>
  <c r="N19" i="8"/>
  <c r="I19" i="8"/>
  <c r="H19" i="8"/>
  <c r="G19" i="8"/>
  <c r="Y19" i="8"/>
  <c r="R19" i="8"/>
  <c r="P19" i="8"/>
  <c r="AA19" i="8" s="1"/>
  <c r="M19" i="8"/>
  <c r="L19" i="8"/>
  <c r="K19" i="8"/>
  <c r="E19" i="8"/>
  <c r="AB19" i="8" s="1"/>
  <c r="U20" i="8"/>
  <c r="O20" i="8"/>
  <c r="Z20" i="8" s="1"/>
  <c r="N20" i="8"/>
  <c r="I20" i="8"/>
  <c r="H20" i="8"/>
  <c r="G20" i="8"/>
  <c r="Y20" i="8"/>
  <c r="R20" i="8"/>
  <c r="P20" i="8"/>
  <c r="AA20" i="8" s="1"/>
  <c r="M20" i="8"/>
  <c r="L20" i="8"/>
  <c r="K20" i="8"/>
  <c r="E20" i="8"/>
  <c r="AB20" i="8" s="1"/>
  <c r="U21" i="8"/>
  <c r="O21" i="8"/>
  <c r="Z21" i="8" s="1"/>
  <c r="N21" i="8"/>
  <c r="I21" i="8"/>
  <c r="H21" i="8"/>
  <c r="G21" i="8"/>
  <c r="Y21" i="8"/>
  <c r="R21" i="8"/>
  <c r="P21" i="8"/>
  <c r="AA21" i="8" s="1"/>
  <c r="M21" i="8"/>
  <c r="L21" i="8"/>
  <c r="K21" i="8"/>
  <c r="E21" i="8"/>
  <c r="AB21" i="8" s="1"/>
  <c r="U22" i="8"/>
  <c r="O22" i="8"/>
  <c r="Z22" i="8" s="1"/>
  <c r="N22" i="8"/>
  <c r="I22" i="8"/>
  <c r="H22" i="8"/>
  <c r="G22" i="8"/>
  <c r="Y22" i="8"/>
  <c r="R22" i="8"/>
  <c r="P22" i="8"/>
  <c r="AA22" i="8" s="1"/>
  <c r="M22" i="8"/>
  <c r="L22" i="8"/>
  <c r="K22" i="8"/>
  <c r="E22" i="8"/>
  <c r="AB22" i="8" s="1"/>
  <c r="U23" i="8"/>
  <c r="O23" i="8"/>
  <c r="Z23" i="8" s="1"/>
  <c r="N23" i="8"/>
  <c r="I23" i="8"/>
  <c r="H23" i="8"/>
  <c r="G23" i="8"/>
  <c r="Y23" i="8"/>
  <c r="R23" i="8"/>
  <c r="P23" i="8"/>
  <c r="AA23" i="8" s="1"/>
  <c r="M23" i="8"/>
  <c r="L23" i="8"/>
  <c r="K23" i="8"/>
  <c r="E23" i="8"/>
  <c r="AB23" i="8" s="1"/>
  <c r="U24" i="8"/>
  <c r="O24" i="8"/>
  <c r="Z24" i="8" s="1"/>
  <c r="N24" i="8"/>
  <c r="I24" i="8"/>
  <c r="H24" i="8"/>
  <c r="G24" i="8"/>
  <c r="Y24" i="8"/>
  <c r="R24" i="8"/>
  <c r="P24" i="8"/>
  <c r="AA24" i="8" s="1"/>
  <c r="M24" i="8"/>
  <c r="L24" i="8"/>
  <c r="K24" i="8"/>
  <c r="E24" i="8"/>
  <c r="AB24" i="8" s="1"/>
  <c r="U25" i="8"/>
  <c r="O25" i="8"/>
  <c r="Z25" i="8" s="1"/>
  <c r="N25" i="8"/>
  <c r="I25" i="8"/>
  <c r="H25" i="8"/>
  <c r="G25" i="8"/>
  <c r="Y25" i="8"/>
  <c r="R25" i="8"/>
  <c r="P25" i="8"/>
  <c r="AA25" i="8" s="1"/>
  <c r="M25" i="8"/>
  <c r="L25" i="8"/>
  <c r="K25" i="8"/>
  <c r="E25" i="8"/>
  <c r="AB25" i="8" s="1"/>
  <c r="U26" i="8"/>
  <c r="O26" i="8"/>
  <c r="Z26" i="8" s="1"/>
  <c r="N26" i="8"/>
  <c r="I26" i="8"/>
  <c r="H26" i="8"/>
  <c r="G26" i="8"/>
  <c r="Y26" i="8"/>
  <c r="R26" i="8"/>
  <c r="P26" i="8"/>
  <c r="AA26" i="8" s="1"/>
  <c r="M26" i="8"/>
  <c r="L26" i="8"/>
  <c r="K26" i="8"/>
  <c r="E26" i="8"/>
  <c r="AB26" i="8" s="1"/>
  <c r="U27" i="8"/>
  <c r="O27" i="8"/>
  <c r="Z27" i="8" s="1"/>
  <c r="N27" i="8"/>
  <c r="I27" i="8"/>
  <c r="H27" i="8"/>
  <c r="G27" i="8"/>
  <c r="Y27" i="8"/>
  <c r="R27" i="8"/>
  <c r="P27" i="8"/>
  <c r="AA27" i="8" s="1"/>
  <c r="M27" i="8"/>
  <c r="L27" i="8"/>
  <c r="K27" i="8"/>
  <c r="E27" i="8"/>
  <c r="AB27" i="8" s="1"/>
  <c r="O48" i="8"/>
  <c r="Z48" i="8" s="1"/>
  <c r="U28" i="8"/>
  <c r="O28" i="8"/>
  <c r="Z28" i="8" s="1"/>
  <c r="N28" i="8"/>
  <c r="I28" i="8"/>
  <c r="H28" i="8"/>
  <c r="G28" i="8"/>
  <c r="Y28" i="8"/>
  <c r="R28" i="8"/>
  <c r="P28" i="8"/>
  <c r="AA28" i="8" s="1"/>
  <c r="M28" i="8"/>
  <c r="L28" i="8"/>
  <c r="K28" i="8"/>
  <c r="E28" i="8"/>
  <c r="AB28" i="8" s="1"/>
  <c r="U29" i="8"/>
  <c r="O29" i="8"/>
  <c r="Z29" i="8" s="1"/>
  <c r="N29" i="8"/>
  <c r="I29" i="8"/>
  <c r="H29" i="8"/>
  <c r="G29" i="8"/>
  <c r="Y29" i="8"/>
  <c r="R29" i="8"/>
  <c r="P29" i="8"/>
  <c r="AA29" i="8" s="1"/>
  <c r="M29" i="8"/>
  <c r="L29" i="8"/>
  <c r="K29" i="8"/>
  <c r="E29" i="8"/>
  <c r="AB29" i="8" s="1"/>
  <c r="U30" i="8"/>
  <c r="O30" i="8"/>
  <c r="Z30" i="8" s="1"/>
  <c r="N30" i="8"/>
  <c r="I30" i="8"/>
  <c r="H30" i="8"/>
  <c r="G30" i="8"/>
  <c r="Y30" i="8"/>
  <c r="R30" i="8"/>
  <c r="P30" i="8"/>
  <c r="AA30" i="8" s="1"/>
  <c r="M30" i="8"/>
  <c r="L30" i="8"/>
  <c r="K30" i="8"/>
  <c r="E30" i="8"/>
  <c r="AB30" i="8" s="1"/>
  <c r="U31" i="8"/>
  <c r="O31" i="8"/>
  <c r="Z31" i="8" s="1"/>
  <c r="N31" i="8"/>
  <c r="I31" i="8"/>
  <c r="H31" i="8"/>
  <c r="G31" i="8"/>
  <c r="Y31" i="8"/>
  <c r="R31" i="8"/>
  <c r="P31" i="8"/>
  <c r="AA31" i="8" s="1"/>
  <c r="M31" i="8"/>
  <c r="L31" i="8"/>
  <c r="K31" i="8"/>
  <c r="E31" i="8"/>
  <c r="AB31" i="8" s="1"/>
  <c r="U32" i="8"/>
  <c r="O32" i="8"/>
  <c r="Z32" i="8" s="1"/>
  <c r="N32" i="8"/>
  <c r="I32" i="8"/>
  <c r="H32" i="8"/>
  <c r="G32" i="8"/>
  <c r="Y32" i="8"/>
  <c r="R32" i="8"/>
  <c r="P32" i="8"/>
  <c r="AA32" i="8" s="1"/>
  <c r="M32" i="8"/>
  <c r="L32" i="8"/>
  <c r="K32" i="8"/>
  <c r="E32" i="8"/>
  <c r="AB32" i="8" s="1"/>
  <c r="U33" i="8"/>
  <c r="O33" i="8"/>
  <c r="Z33" i="8" s="1"/>
  <c r="N33" i="8"/>
  <c r="I33" i="8"/>
  <c r="H33" i="8"/>
  <c r="G33" i="8"/>
  <c r="Y33" i="8"/>
  <c r="R33" i="8"/>
  <c r="P33" i="8"/>
  <c r="AA33" i="8" s="1"/>
  <c r="M33" i="8"/>
  <c r="L33" i="8"/>
  <c r="K33" i="8"/>
  <c r="E33" i="8"/>
  <c r="AB33" i="8" s="1"/>
  <c r="U34" i="8"/>
  <c r="O34" i="8"/>
  <c r="Z34" i="8" s="1"/>
  <c r="N34" i="8"/>
  <c r="I34" i="8"/>
  <c r="H34" i="8"/>
  <c r="G34" i="8"/>
  <c r="Y34" i="8"/>
  <c r="R34" i="8"/>
  <c r="P34" i="8"/>
  <c r="AA34" i="8" s="1"/>
  <c r="M34" i="8"/>
  <c r="L34" i="8"/>
  <c r="K34" i="8"/>
  <c r="E34" i="8"/>
  <c r="AB34" i="8" s="1"/>
  <c r="U35" i="8"/>
  <c r="O35" i="8"/>
  <c r="Z35" i="8" s="1"/>
  <c r="N35" i="8"/>
  <c r="I35" i="8"/>
  <c r="H35" i="8"/>
  <c r="G35" i="8"/>
  <c r="Y35" i="8"/>
  <c r="R35" i="8"/>
  <c r="P35" i="8"/>
  <c r="AA35" i="8" s="1"/>
  <c r="M35" i="8"/>
  <c r="L35" i="8"/>
  <c r="K35" i="8"/>
  <c r="E35" i="8"/>
  <c r="AB35" i="8" s="1"/>
  <c r="U36" i="8"/>
  <c r="O36" i="8"/>
  <c r="Z36" i="8" s="1"/>
  <c r="N36" i="8"/>
  <c r="I36" i="8"/>
  <c r="H36" i="8"/>
  <c r="G36" i="8"/>
  <c r="Y36" i="8"/>
  <c r="R36" i="8"/>
  <c r="P36" i="8"/>
  <c r="AA36" i="8" s="1"/>
  <c r="M36" i="8"/>
  <c r="L36" i="8"/>
  <c r="K36" i="8"/>
  <c r="E36" i="8"/>
  <c r="AB36" i="8" s="1"/>
  <c r="U37" i="8"/>
  <c r="O37" i="8"/>
  <c r="Z37" i="8" s="1"/>
  <c r="N37" i="8"/>
  <c r="I37" i="8"/>
  <c r="H37" i="8"/>
  <c r="G37" i="8"/>
  <c r="Y37" i="8"/>
  <c r="R37" i="8"/>
  <c r="P37" i="8"/>
  <c r="AA37" i="8" s="1"/>
  <c r="M37" i="8"/>
  <c r="L37" i="8"/>
  <c r="K37" i="8"/>
  <c r="E37" i="8"/>
  <c r="AB37" i="8" s="1"/>
  <c r="U38" i="8"/>
  <c r="O38" i="8"/>
  <c r="Z38" i="8" s="1"/>
  <c r="N38" i="8"/>
  <c r="I38" i="8"/>
  <c r="H38" i="8"/>
  <c r="G38" i="8"/>
  <c r="Y38" i="8"/>
  <c r="R38" i="8"/>
  <c r="P38" i="8"/>
  <c r="AA38" i="8" s="1"/>
  <c r="M38" i="8"/>
  <c r="L38" i="8"/>
  <c r="K38" i="8"/>
  <c r="E38" i="8"/>
  <c r="AB38" i="8" s="1"/>
  <c r="U39" i="8"/>
  <c r="O39" i="8"/>
  <c r="Z39" i="8" s="1"/>
  <c r="N39" i="8"/>
  <c r="I39" i="8"/>
  <c r="H39" i="8"/>
  <c r="G39" i="8"/>
  <c r="Y39" i="8"/>
  <c r="R39" i="8"/>
  <c r="P39" i="8"/>
  <c r="AA39" i="8" s="1"/>
  <c r="M39" i="8"/>
  <c r="L39" i="8"/>
  <c r="K39" i="8"/>
  <c r="E39" i="8"/>
  <c r="AB39" i="8" s="1"/>
  <c r="U40" i="8"/>
  <c r="O40" i="8"/>
  <c r="Z40" i="8" s="1"/>
  <c r="N40" i="8"/>
  <c r="I40" i="8"/>
  <c r="H40" i="8"/>
  <c r="G40" i="8"/>
  <c r="Y40" i="8"/>
  <c r="R40" i="8"/>
  <c r="P40" i="8"/>
  <c r="AA40" i="8" s="1"/>
  <c r="M40" i="8"/>
  <c r="L40" i="8"/>
  <c r="K40" i="8"/>
  <c r="E40" i="8"/>
  <c r="AB40" i="8" s="1"/>
  <c r="U41" i="8"/>
  <c r="O41" i="8"/>
  <c r="Z41" i="8" s="1"/>
  <c r="N41" i="8"/>
  <c r="I41" i="8"/>
  <c r="H41" i="8"/>
  <c r="G41" i="8"/>
  <c r="Y41" i="8"/>
  <c r="R41" i="8"/>
  <c r="P41" i="8"/>
  <c r="AA41" i="8" s="1"/>
  <c r="M41" i="8"/>
  <c r="L41" i="8"/>
  <c r="K41" i="8"/>
  <c r="E41" i="8"/>
  <c r="AB41" i="8" s="1"/>
  <c r="U42" i="8"/>
  <c r="O42" i="8"/>
  <c r="Z42" i="8" s="1"/>
  <c r="N42" i="8"/>
  <c r="I42" i="8"/>
  <c r="H42" i="8"/>
  <c r="G42" i="8"/>
  <c r="Y42" i="8"/>
  <c r="R42" i="8"/>
  <c r="P42" i="8"/>
  <c r="AA42" i="8" s="1"/>
  <c r="M42" i="8"/>
  <c r="L42" i="8"/>
  <c r="K42" i="8"/>
  <c r="E42" i="8"/>
  <c r="AB42" i="8" s="1"/>
  <c r="U43" i="8"/>
  <c r="O43" i="8"/>
  <c r="Z43" i="8" s="1"/>
  <c r="N43" i="8"/>
  <c r="I43" i="8"/>
  <c r="H43" i="8"/>
  <c r="G43" i="8"/>
  <c r="Y43" i="8"/>
  <c r="R43" i="8"/>
  <c r="P43" i="8"/>
  <c r="AA43" i="8" s="1"/>
  <c r="M43" i="8"/>
  <c r="L43" i="8"/>
  <c r="K43" i="8"/>
  <c r="E43" i="8"/>
  <c r="AB43" i="8" s="1"/>
  <c r="U44" i="8"/>
  <c r="O44" i="8"/>
  <c r="Z44" i="8" s="1"/>
  <c r="N44" i="8"/>
  <c r="I44" i="8"/>
  <c r="H44" i="8"/>
  <c r="G44" i="8"/>
  <c r="Y44" i="8"/>
  <c r="R44" i="8"/>
  <c r="P44" i="8"/>
  <c r="AA44" i="8" s="1"/>
  <c r="M44" i="8"/>
  <c r="L44" i="8"/>
  <c r="K44" i="8"/>
  <c r="E44" i="8"/>
  <c r="AB44" i="8" s="1"/>
  <c r="U45" i="8"/>
  <c r="O45" i="8"/>
  <c r="Z45" i="8" s="1"/>
  <c r="N45" i="8"/>
  <c r="I45" i="8"/>
  <c r="H45" i="8"/>
  <c r="G45" i="8"/>
  <c r="Y45" i="8"/>
  <c r="R45" i="8"/>
  <c r="P45" i="8"/>
  <c r="AA45" i="8" s="1"/>
  <c r="M45" i="8"/>
  <c r="L45" i="8"/>
  <c r="K45" i="8"/>
  <c r="E45" i="8"/>
  <c r="AB45" i="8" s="1"/>
  <c r="U46" i="8"/>
  <c r="O46" i="8"/>
  <c r="Z46" i="8" s="1"/>
  <c r="N46" i="8"/>
  <c r="I46" i="8"/>
  <c r="H46" i="8"/>
  <c r="G46" i="8"/>
  <c r="Y46" i="8"/>
  <c r="R46" i="8"/>
  <c r="P46" i="8"/>
  <c r="AA46" i="8" s="1"/>
  <c r="M46" i="8"/>
  <c r="L46" i="8"/>
  <c r="K46" i="8"/>
  <c r="E46" i="8"/>
  <c r="AB46" i="8" s="1"/>
  <c r="U47" i="8"/>
  <c r="O47" i="8"/>
  <c r="Z47" i="8" s="1"/>
  <c r="N47" i="8"/>
  <c r="I47" i="8"/>
  <c r="H47" i="8"/>
  <c r="G47" i="8"/>
  <c r="Y47" i="8"/>
  <c r="R47" i="8"/>
  <c r="P47" i="8"/>
  <c r="AA47" i="8" s="1"/>
  <c r="M47" i="8"/>
  <c r="L47" i="8"/>
  <c r="K47" i="8"/>
  <c r="E47" i="8"/>
  <c r="AB47" i="8" s="1"/>
  <c r="U48" i="8"/>
  <c r="N48" i="8"/>
  <c r="I48" i="8"/>
  <c r="H48" i="8"/>
  <c r="G48" i="8"/>
  <c r="Y48" i="8"/>
  <c r="R48" i="8"/>
  <c r="P48" i="8"/>
  <c r="AA48" i="8" s="1"/>
  <c r="M48" i="8"/>
  <c r="L48" i="8"/>
  <c r="K48" i="8"/>
  <c r="E48" i="8"/>
  <c r="AB48" i="8" s="1"/>
  <c r="V46" i="8" l="1"/>
  <c r="W40" i="8"/>
  <c r="V34" i="8"/>
  <c r="W28" i="8"/>
  <c r="V23" i="8"/>
  <c r="W17" i="8"/>
  <c r="V11" i="8"/>
  <c r="W48" i="8"/>
  <c r="W8" i="8"/>
  <c r="V48" i="8"/>
  <c r="V18" i="8"/>
  <c r="W34" i="8"/>
  <c r="V28" i="8"/>
  <c r="V17" i="8"/>
  <c r="W45" i="8"/>
  <c r="V39" i="8"/>
  <c r="W33" i="8"/>
  <c r="W23" i="8"/>
  <c r="W22" i="8"/>
  <c r="V47" i="8"/>
  <c r="W41" i="8"/>
  <c r="V35" i="8"/>
  <c r="W29" i="8"/>
  <c r="V24" i="8"/>
  <c r="W18" i="8"/>
  <c r="W47" i="8"/>
  <c r="V41" i="8"/>
  <c r="W35" i="8"/>
  <c r="V29" i="8"/>
  <c r="W24" i="8"/>
  <c r="W44" i="8"/>
  <c r="V38" i="8"/>
  <c r="W32" i="8"/>
  <c r="V27" i="8"/>
  <c r="W21" i="8"/>
  <c r="V15" i="8"/>
  <c r="W9" i="8"/>
  <c r="W43" i="8"/>
  <c r="V37" i="8"/>
  <c r="W31" i="8"/>
  <c r="V26" i="8"/>
  <c r="W20" i="8"/>
  <c r="V14" i="8"/>
  <c r="W42" i="8"/>
  <c r="V36" i="8"/>
  <c r="W30" i="8"/>
  <c r="V25" i="8"/>
  <c r="W19" i="8"/>
  <c r="V13" i="8"/>
  <c r="V12" i="8"/>
  <c r="W39" i="8"/>
  <c r="V33" i="8"/>
  <c r="V22" i="8"/>
  <c r="W16" i="8"/>
  <c r="V10" i="8"/>
  <c r="V45" i="8"/>
  <c r="V44" i="8"/>
  <c r="W38" i="8"/>
  <c r="V32" i="8"/>
  <c r="W27" i="8"/>
  <c r="V21" i="8"/>
  <c r="W15" i="8"/>
  <c r="V9" i="8"/>
  <c r="V8" i="8"/>
  <c r="V43" i="8"/>
  <c r="W37" i="8"/>
  <c r="V31" i="8"/>
  <c r="W26" i="8"/>
  <c r="V20" i="8"/>
  <c r="W14" i="8"/>
  <c r="V42" i="8"/>
  <c r="W36" i="8"/>
  <c r="V30" i="8"/>
  <c r="W25" i="8"/>
  <c r="V19" i="8"/>
  <c r="W13" i="8"/>
  <c r="W12" i="8"/>
  <c r="W46" i="8"/>
  <c r="V40" i="8"/>
  <c r="W11" i="8"/>
  <c r="V16" i="8"/>
  <c r="W10" i="8"/>
  <c r="Q48" i="8" a="1"/>
  <c r="Q48" i="8" s="1"/>
  <c r="S48" i="8"/>
  <c r="X48" i="8" s="1"/>
  <c r="Q47" i="8" a="1"/>
  <c r="Q47" i="8" s="1"/>
  <c r="S47" i="8"/>
  <c r="X47" i="8" s="1"/>
  <c r="Q46" i="8" a="1"/>
  <c r="Q46" i="8" s="1"/>
  <c r="S46" i="8"/>
  <c r="X46" i="8" s="1"/>
  <c r="Q45" i="8" a="1"/>
  <c r="Q45" i="8" s="1"/>
  <c r="S45" i="8"/>
  <c r="X45" i="8" s="1"/>
  <c r="Q44" i="8" a="1"/>
  <c r="Q44" i="8" s="1"/>
  <c r="S44" i="8"/>
  <c r="X44" i="8" s="1"/>
  <c r="Q43" i="8" a="1"/>
  <c r="Q43" i="8" s="1"/>
  <c r="S43" i="8"/>
  <c r="X43" i="8" s="1"/>
  <c r="Q42" i="8" a="1"/>
  <c r="Q42" i="8" s="1"/>
  <c r="S42" i="8"/>
  <c r="X42" i="8" s="1"/>
  <c r="Q41" i="8" a="1"/>
  <c r="Q41" i="8" s="1"/>
  <c r="S41" i="8"/>
  <c r="X41" i="8" s="1"/>
  <c r="Q40" i="8" a="1"/>
  <c r="Q40" i="8" s="1"/>
  <c r="S40" i="8"/>
  <c r="X40" i="8" s="1"/>
  <c r="Q39" i="8" a="1"/>
  <c r="Q39" i="8" s="1"/>
  <c r="S39" i="8"/>
  <c r="X39" i="8" s="1"/>
  <c r="Q38" i="8" a="1"/>
  <c r="Q38" i="8" s="1"/>
  <c r="S38" i="8"/>
  <c r="X38" i="8" s="1"/>
  <c r="Q37" i="8" a="1"/>
  <c r="Q37" i="8" s="1"/>
  <c r="S37" i="8"/>
  <c r="X37" i="8" s="1"/>
  <c r="Q36" i="8" a="1"/>
  <c r="Q36" i="8" s="1"/>
  <c r="S36" i="8"/>
  <c r="X36" i="8" s="1"/>
  <c r="Q35" i="8" a="1"/>
  <c r="Q35" i="8" s="1"/>
  <c r="S35" i="8"/>
  <c r="X35" i="8" s="1"/>
  <c r="Q34" i="8" a="1"/>
  <c r="Q34" i="8" s="1"/>
  <c r="S34" i="8"/>
  <c r="X34" i="8" s="1"/>
  <c r="Q33" i="8" a="1"/>
  <c r="Q33" i="8" s="1"/>
  <c r="S33" i="8"/>
  <c r="X33" i="8" s="1"/>
  <c r="Q32" i="8" a="1"/>
  <c r="Q32" i="8" s="1"/>
  <c r="S32" i="8"/>
  <c r="X32" i="8" s="1"/>
  <c r="Q31" i="8" a="1"/>
  <c r="Q31" i="8" s="1"/>
  <c r="S31" i="8"/>
  <c r="X31" i="8" s="1"/>
  <c r="Q30" i="8" a="1"/>
  <c r="Q30" i="8" s="1"/>
  <c r="S30" i="8"/>
  <c r="X30" i="8" s="1"/>
  <c r="Q29" i="8" a="1"/>
  <c r="Q29" i="8" s="1"/>
  <c r="S29" i="8"/>
  <c r="X29" i="8" s="1"/>
  <c r="Q28" i="8" a="1"/>
  <c r="Q28" i="8" s="1"/>
  <c r="S28" i="8"/>
  <c r="X28" i="8" s="1"/>
  <c r="Q27" i="8" a="1"/>
  <c r="Q27" i="8" s="1"/>
  <c r="S27" i="8"/>
  <c r="X27" i="8" s="1"/>
  <c r="Q26" i="8" a="1"/>
  <c r="Q26" i="8" s="1"/>
  <c r="S26" i="8"/>
  <c r="X26" i="8" s="1"/>
  <c r="Q25" i="8" a="1"/>
  <c r="Q25" i="8" s="1"/>
  <c r="S25" i="8"/>
  <c r="X25" i="8" s="1"/>
  <c r="Q24" i="8" a="1"/>
  <c r="Q24" i="8" s="1"/>
  <c r="S24" i="8"/>
  <c r="X24" i="8" s="1"/>
  <c r="Q23" i="8" a="1"/>
  <c r="Q23" i="8" s="1"/>
  <c r="S23" i="8"/>
  <c r="X23" i="8" s="1"/>
  <c r="Q22" i="8" a="1"/>
  <c r="Q22" i="8" s="1"/>
  <c r="S22" i="8"/>
  <c r="X22" i="8" s="1"/>
  <c r="Q21" i="8" a="1"/>
  <c r="Q21" i="8" s="1"/>
  <c r="S21" i="8"/>
  <c r="X21" i="8" s="1"/>
  <c r="Q20" i="8" a="1"/>
  <c r="Q20" i="8" s="1"/>
  <c r="S20" i="8"/>
  <c r="X20" i="8" s="1"/>
  <c r="Q19" i="8" a="1"/>
  <c r="Q19" i="8" s="1"/>
  <c r="S19" i="8"/>
  <c r="X19" i="8" s="1"/>
  <c r="Q18" i="8" a="1"/>
  <c r="Q18" i="8" s="1"/>
  <c r="S18" i="8"/>
  <c r="X18" i="8" s="1"/>
  <c r="Q17" i="8" a="1"/>
  <c r="Q17" i="8" s="1"/>
  <c r="S17" i="8"/>
  <c r="X17" i="8" s="1"/>
  <c r="Q16" i="8" a="1"/>
  <c r="Q16" i="8" s="1"/>
  <c r="S16" i="8"/>
  <c r="X16" i="8" s="1"/>
  <c r="Q15" i="8" a="1"/>
  <c r="Q15" i="8" s="1"/>
  <c r="S15" i="8"/>
  <c r="X15" i="8" s="1"/>
  <c r="Q14" i="8" a="1"/>
  <c r="Q14" i="8" s="1"/>
  <c r="S14" i="8"/>
  <c r="X14" i="8" s="1"/>
  <c r="Q13" i="8" a="1"/>
  <c r="Q13" i="8" s="1"/>
  <c r="S13" i="8"/>
  <c r="X13" i="8" s="1"/>
  <c r="Q12" i="8" a="1"/>
  <c r="Q12" i="8" s="1"/>
  <c r="S12" i="8"/>
  <c r="X12" i="8" s="1"/>
  <c r="Q11" i="8" a="1"/>
  <c r="Q11" i="8" s="1"/>
  <c r="S11" i="8"/>
  <c r="X11" i="8" s="1"/>
  <c r="Q10" i="8" a="1"/>
  <c r="Q10" i="8" s="1"/>
  <c r="S10" i="8"/>
  <c r="X10" i="8" s="1"/>
  <c r="Q9" i="8" a="1"/>
  <c r="Q9" i="8" s="1"/>
  <c r="S9" i="8"/>
  <c r="X9" i="8" s="1"/>
  <c r="Q8" i="8" a="1"/>
  <c r="Q8" i="8" s="1"/>
  <c r="S8" i="8"/>
  <c r="X8" i="8" s="1"/>
  <c r="AA11" i="7"/>
  <c r="J64" i="6"/>
  <c r="AF64" i="6" s="1"/>
  <c r="AA12" i="7"/>
  <c r="J65" i="6"/>
  <c r="AF65" i="6" s="1"/>
  <c r="AE32" i="1"/>
  <c r="AE31" i="1"/>
  <c r="AE30" i="1"/>
  <c r="AE29" i="1"/>
  <c r="AE28" i="1"/>
  <c r="AE27" i="1"/>
  <c r="AE26" i="1"/>
  <c r="AE25" i="1"/>
  <c r="AE24" i="1"/>
  <c r="AE23" i="1"/>
  <c r="AE22" i="1"/>
  <c r="AE21" i="1"/>
  <c r="AE20" i="1"/>
  <c r="AE19" i="1"/>
  <c r="AE18" i="1"/>
  <c r="AE17" i="1"/>
  <c r="AE16" i="1"/>
  <c r="AE15" i="1"/>
  <c r="AE14" i="1"/>
  <c r="AE13" i="1"/>
  <c r="AE12" i="1"/>
  <c r="AE11" i="1"/>
  <c r="AE10" i="1"/>
  <c r="AE9" i="1"/>
  <c r="AE8" i="1"/>
  <c r="AE33" i="1"/>
  <c r="AE34" i="1"/>
  <c r="AE35" i="1"/>
  <c r="AE36" i="1"/>
  <c r="AE37" i="1"/>
  <c r="AE38" i="1"/>
  <c r="AE39" i="1"/>
  <c r="AE40" i="1"/>
  <c r="AE41" i="1"/>
  <c r="AE42" i="1"/>
  <c r="AE43" i="1"/>
  <c r="AE44" i="1"/>
  <c r="AE45" i="1"/>
  <c r="AE46" i="1"/>
  <c r="AE47" i="1"/>
  <c r="AE48" i="1"/>
  <c r="AE49" i="1"/>
  <c r="AE50" i="1"/>
  <c r="AE51" i="1"/>
  <c r="AE52" i="1"/>
  <c r="AE53" i="1"/>
  <c r="AE54" i="1"/>
  <c r="AE55" i="1"/>
  <c r="AE56" i="1"/>
  <c r="AE57" i="1"/>
  <c r="AE58" i="1"/>
  <c r="AE59" i="1"/>
  <c r="AE60" i="1"/>
  <c r="AE61" i="1"/>
  <c r="Z33" i="7" l="1"/>
  <c r="AA33" i="7" s="1"/>
  <c r="Q15" i="7"/>
  <c r="AF66" i="6"/>
  <c r="AF59" i="6" s="1"/>
  <c r="Z32" i="7"/>
  <c r="AA32" i="7" s="1"/>
  <c r="AA26" i="7"/>
  <c r="K15" i="7"/>
  <c r="M27" i="7" s="1"/>
  <c r="P27" i="7" s="1"/>
  <c r="P30" i="7" l="1"/>
  <c r="M28" i="7"/>
  <c r="P28" i="7" s="1"/>
  <c r="Q27" i="7" s="1"/>
  <c r="H89" i="2" a="1"/>
  <c r="H89" i="2" s="1"/>
  <c r="H87" i="2" a="1"/>
  <c r="H87" i="2" s="1"/>
  <c r="H85" i="2" a="1"/>
  <c r="H85" i="2" s="1"/>
  <c r="H83" i="2" a="1"/>
  <c r="H83" i="2" s="1"/>
  <c r="H81" i="2" a="1"/>
  <c r="H81" i="2" s="1"/>
  <c r="H79" i="2" a="1"/>
  <c r="H79" i="2" s="1"/>
  <c r="H77" i="2" a="1"/>
  <c r="H77" i="2" s="1"/>
  <c r="H75" i="2" a="1"/>
  <c r="H75" i="2" s="1"/>
  <c r="H73" i="2" a="1"/>
  <c r="H73" i="2" s="1"/>
  <c r="H71" i="2" a="1"/>
  <c r="H71" i="2" s="1"/>
  <c r="H69" i="2" a="1"/>
  <c r="H69" i="2" s="1"/>
  <c r="H67" i="2" a="1"/>
  <c r="H67" i="2" s="1"/>
  <c r="H65" i="2" a="1"/>
  <c r="H65" i="2" s="1"/>
  <c r="H63" i="2" a="1"/>
  <c r="H63" i="2" s="1"/>
  <c r="H61" i="2" a="1"/>
  <c r="H61" i="2" s="1"/>
  <c r="H59" i="2" a="1"/>
  <c r="H59" i="2" s="1"/>
  <c r="H57" i="2" a="1"/>
  <c r="H57" i="2" s="1"/>
  <c r="H55" i="2" a="1"/>
  <c r="H55" i="2" s="1"/>
  <c r="H53" i="2" a="1"/>
  <c r="H53" i="2" s="1"/>
  <c r="H51" i="2" a="1"/>
  <c r="H51" i="2" s="1"/>
  <c r="H49" i="2" a="1"/>
  <c r="H49" i="2" s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<sst xmlns="http://schemas.openxmlformats.org/spreadsheetml/2006/main" count="940" uniqueCount="386">
  <si>
    <t>Commission Fédérale d'Activité Tennis de table</t>
  </si>
  <si>
    <r>
      <rPr>
        <b/>
        <sz val="20"/>
        <rFont val="Calibri"/>
        <family val="2"/>
        <charset val="1"/>
      </rPr>
      <t>SERIES</t>
    </r>
    <r>
      <rPr>
        <b/>
        <sz val="24"/>
        <rFont val="Calibri"/>
        <family val="2"/>
        <charset val="1"/>
      </rPr>
      <t xml:space="preserve"> I N D I V I D U E L L E S</t>
    </r>
  </si>
  <si>
    <t>Championnats de France FSGT des Jeunes</t>
  </si>
  <si>
    <t>CATEGORIES</t>
  </si>
  <si>
    <t xml:space="preserve">DATE </t>
  </si>
  <si>
    <t>CAT.</t>
  </si>
  <si>
    <t>EQUIPES</t>
  </si>
  <si>
    <t>N°</t>
  </si>
  <si>
    <t xml:space="preserve">né le et avant </t>
  </si>
  <si>
    <t>Vétérans 3</t>
  </si>
  <si>
    <t>Classement</t>
  </si>
  <si>
    <t>né avant le</t>
  </si>
  <si>
    <t>Vétérans 2</t>
  </si>
  <si>
    <t>dos</t>
  </si>
  <si>
    <t>Licence</t>
  </si>
  <si>
    <t>Club</t>
  </si>
  <si>
    <t>Nom</t>
  </si>
  <si>
    <t>Prénom</t>
  </si>
  <si>
    <t>Date de naissance</t>
  </si>
  <si>
    <t>Sexe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</si>
  <si>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</si>
  <si>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</si>
  <si>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</si>
  <si>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</si>
  <si>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</si>
  <si>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</si>
  <si>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</si>
  <si>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</si>
  <si>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</si>
  <si>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</si>
  <si>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</si>
  <si>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</si>
  <si>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</si>
  <si>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</si>
  <si>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</si>
  <si>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</si>
  <si>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R</t>
  </si>
  <si>
    <t>S</t>
  </si>
  <si>
    <t>T</t>
  </si>
  <si>
    <t>Vétérans 1</t>
  </si>
  <si>
    <t>Sénior</t>
  </si>
  <si>
    <t>Junior</t>
  </si>
  <si>
    <t>Cadet</t>
  </si>
  <si>
    <t>Minime</t>
  </si>
  <si>
    <t>Benjamin</t>
  </si>
  <si>
    <t>né le et après</t>
  </si>
  <si>
    <t>Poussin</t>
  </si>
  <si>
    <t>Commission/club</t>
  </si>
  <si>
    <t>ENGAGEMENTS</t>
  </si>
  <si>
    <t>Seniors</t>
  </si>
  <si>
    <t>Juniors</t>
  </si>
  <si>
    <t>Cadets</t>
  </si>
  <si>
    <t>Minimes</t>
  </si>
  <si>
    <t>Benjamins</t>
  </si>
  <si>
    <t>Poussins</t>
  </si>
  <si>
    <t>BREST</t>
  </si>
  <si>
    <t>7 et 8 juin 2014</t>
  </si>
  <si>
    <t>DOUBLES</t>
  </si>
  <si>
    <t>DOUBLES MIXTES</t>
  </si>
  <si>
    <t>NOM</t>
  </si>
  <si>
    <t>PRENOM</t>
  </si>
  <si>
    <t>CLT</t>
  </si>
  <si>
    <t>CLUB</t>
  </si>
  <si>
    <t>TOTAUX</t>
  </si>
  <si>
    <t>N° EQUIPES</t>
  </si>
  <si>
    <t>Q</t>
  </si>
  <si>
    <t>U</t>
  </si>
  <si>
    <t>V</t>
  </si>
  <si>
    <t>W</t>
  </si>
  <si>
    <t>X</t>
  </si>
  <si>
    <t>Y</t>
  </si>
  <si>
    <t>Gymnase</t>
  </si>
  <si>
    <t>RECAPITULATIF</t>
  </si>
  <si>
    <t>Adresse</t>
  </si>
  <si>
    <t>Séries et Catégories</t>
  </si>
  <si>
    <t>INDIVIDUELS</t>
  </si>
  <si>
    <t>Doubles MIXTES</t>
  </si>
  <si>
    <t>JUNIORS FILLES</t>
  </si>
  <si>
    <t>JUNIORS GARCONS</t>
  </si>
  <si>
    <t>CADETS</t>
  </si>
  <si>
    <t>JA</t>
  </si>
  <si>
    <t>CADETTES</t>
  </si>
  <si>
    <t>Adresses</t>
  </si>
  <si>
    <t>BENJAMINS</t>
  </si>
  <si>
    <t>MINIMES FILLES</t>
  </si>
  <si>
    <t>POUSSINS</t>
  </si>
  <si>
    <t>Tél.</t>
  </si>
  <si>
    <t>MINIMES GARCONS</t>
  </si>
  <si>
    <t>Portable</t>
  </si>
  <si>
    <t>BENJAMINES</t>
  </si>
  <si>
    <t>@</t>
  </si>
  <si>
    <t>POUSSINES</t>
  </si>
  <si>
    <t>Autres JA</t>
  </si>
  <si>
    <t>I   M   P   O   R   T   A   N   T</t>
  </si>
  <si>
    <t>Dossier à envoyer au Juge-arbitre avant le :</t>
  </si>
  <si>
    <t>Nombre d'engagements</t>
  </si>
  <si>
    <t>x</t>
  </si>
  <si>
    <t>€</t>
  </si>
  <si>
    <t>RESPECTEZ LES DATES D'ENGAGEMENTS, RESPECTEZ LES JUGES-ARBITRES. DONNEZ LEUR LES MOYENS DE PREPARER L'EPREUVE DANS LES MEILLEURES CONDITIONS !</t>
  </si>
  <si>
    <t>Libeller le chèque à l'ordre de la FSGT</t>
  </si>
  <si>
    <t>COMMISSION</t>
  </si>
  <si>
    <t xml:space="preserve"> Numéro</t>
  </si>
  <si>
    <t>d' affiliation à la  FSGT</t>
  </si>
  <si>
    <t>BALLES</t>
  </si>
  <si>
    <t>BALLES PLASTIQUES BLANCHES</t>
  </si>
  <si>
    <t>COORDONNEES</t>
  </si>
  <si>
    <t>Nom:</t>
  </si>
  <si>
    <t>Adresse:</t>
  </si>
  <si>
    <t>CORRESPONDANT</t>
  </si>
  <si>
    <t>Ville</t>
  </si>
  <si>
    <t>Courriel :</t>
  </si>
  <si>
    <t>Fax :</t>
  </si>
  <si>
    <t>Feuille 3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</si>
  <si>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</si>
  <si>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</si>
  <si>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</si>
  <si>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</si>
  <si>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</si>
  <si>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</si>
  <si>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</si>
  <si>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</si>
  <si>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</si>
  <si>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</si>
  <si>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</si>
  <si>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</si>
  <si>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</si>
  <si>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</si>
  <si>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</si>
  <si>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</si>
  <si>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</si>
  <si>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</si>
  <si>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</si>
  <si>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</si>
  <si>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</si>
  <si>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</si>
  <si>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</si>
  <si>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y</t>
  </si>
  <si>
    <t>z</t>
  </si>
  <si>
    <t>aa</t>
  </si>
  <si>
    <t>ab</t>
  </si>
  <si>
    <t>listes</t>
  </si>
  <si>
    <t>TITRES</t>
  </si>
  <si>
    <t xml:space="preserve">prix de la </t>
  </si>
  <si>
    <t>sss/cat</t>
  </si>
  <si>
    <t>ser</t>
  </si>
  <si>
    <t>categories</t>
  </si>
  <si>
    <t>M/F</t>
  </si>
  <si>
    <t>FFFD</t>
  </si>
  <si>
    <t>COMMISSION  SPORTIVE FEDERALE DE TENNIS DE TABLE</t>
  </si>
  <si>
    <t>CHAMPIONNATS FEDERAUX JEUNES</t>
  </si>
  <si>
    <t>TITRE</t>
  </si>
  <si>
    <t xml:space="preserve"> série ind</t>
  </si>
  <si>
    <t xml:space="preserve">COMMISSION  SPORTIVE FEDERALE </t>
  </si>
  <si>
    <t>CHAMPIONNATS FEDERAUX  Non classés - 5ème &amp; 4ème série</t>
  </si>
  <si>
    <t>TOURNOI   1</t>
  </si>
  <si>
    <t>DEP SENIORS</t>
  </si>
  <si>
    <t>DEP JEUNES</t>
  </si>
  <si>
    <t>REG JEUNES</t>
  </si>
  <si>
    <t>federaux nc à Ttes</t>
  </si>
  <si>
    <t>COMMISSION   DEPARTEMENTALE</t>
  </si>
  <si>
    <t>CHAMPIONNATS FEDERAUX 3ème &amp; Ttes séries  et Equipes</t>
  </si>
  <si>
    <t>TTES CAT.</t>
  </si>
  <si>
    <t>Dames NC</t>
  </si>
  <si>
    <t>COMMISSION   REGIONALE</t>
  </si>
  <si>
    <t>CHAMPIONNATS DEPARTEMENTAUX JEUNES</t>
  </si>
  <si>
    <t>lieu et date</t>
  </si>
  <si>
    <t>40 &amp; Plus</t>
  </si>
  <si>
    <t>&amp;</t>
  </si>
  <si>
    <t>plus</t>
  </si>
  <si>
    <t>Mess NC</t>
  </si>
  <si>
    <t>CHAMPIONNATS REGIONAUX JEUNES</t>
  </si>
  <si>
    <t>equipes dames</t>
  </si>
  <si>
    <t>45 &amp; 50</t>
  </si>
  <si>
    <t>Dames 5s</t>
  </si>
  <si>
    <t>CHAMPIONNATS DEPARTEMENTAUX SENIORS</t>
  </si>
  <si>
    <t>EPREUVES</t>
  </si>
  <si>
    <t>JEUNES</t>
  </si>
  <si>
    <t>55 &amp; 60</t>
  </si>
  <si>
    <t>Mess 5s</t>
  </si>
  <si>
    <t>FGFD</t>
  </si>
  <si>
    <t>CHAMPIONNATS REGIONAUX SENIORS</t>
  </si>
  <si>
    <t>65 &amp; 70</t>
  </si>
  <si>
    <t>Dames 4s</t>
  </si>
  <si>
    <t>TOURNOI</t>
  </si>
  <si>
    <t>75 &amp; 80</t>
  </si>
  <si>
    <t>Mess 4s</t>
  </si>
  <si>
    <t>TENNIS de TABLE F.S.G.T.</t>
  </si>
  <si>
    <t>equipes messieurs</t>
  </si>
  <si>
    <t>85 &amp; 90</t>
  </si>
  <si>
    <t>Dames 3s</t>
  </si>
  <si>
    <t>Epreuve " ALAIN LUGARDON"</t>
  </si>
  <si>
    <t>Mess.NC</t>
  </si>
  <si>
    <t>Mess</t>
  </si>
  <si>
    <t>Mess 3s</t>
  </si>
  <si>
    <t>CHAMPIONNATS DEPARTEMENTAUX ADULTES</t>
  </si>
  <si>
    <t>Dames</t>
  </si>
  <si>
    <t>Ttes</t>
  </si>
  <si>
    <t>CHAMPIONNATS REGIONAUX ADULTES</t>
  </si>
  <si>
    <t>Dames Clas</t>
  </si>
  <si>
    <t>Début de la compétition</t>
  </si>
  <si>
    <t>Vétérans</t>
  </si>
  <si>
    <t>Vet</t>
  </si>
  <si>
    <t>DO Dames NC</t>
  </si>
  <si>
    <t>DO</t>
  </si>
  <si>
    <t>NC</t>
  </si>
  <si>
    <t>Doubles Juniors Filles</t>
  </si>
  <si>
    <t>Do</t>
  </si>
  <si>
    <t>Equipes Juniors Filles</t>
  </si>
  <si>
    <t>Eq</t>
  </si>
  <si>
    <t>DERNIER DELAI</t>
  </si>
  <si>
    <t>Juniors filles</t>
  </si>
  <si>
    <t>DO Mess NC</t>
  </si>
  <si>
    <t>Doubles Juniors Garçons</t>
  </si>
  <si>
    <t>Equipes Juniors Garçons</t>
  </si>
  <si>
    <t>Juniors Garçons</t>
  </si>
  <si>
    <t>DX  NC</t>
  </si>
  <si>
    <t>DX</t>
  </si>
  <si>
    <t>Doubles Cadettes</t>
  </si>
  <si>
    <t>Equipes Cadettes</t>
  </si>
  <si>
    <t>DO Dames 5s</t>
  </si>
  <si>
    <t>5s</t>
  </si>
  <si>
    <t>adresse de la compétition</t>
  </si>
  <si>
    <t>Minimes filles</t>
  </si>
  <si>
    <t>Doubles Cadets</t>
  </si>
  <si>
    <t>Equipes Cadets</t>
  </si>
  <si>
    <t>DO Mess 5s</t>
  </si>
  <si>
    <t>ville</t>
  </si>
  <si>
    <t>Minimes Garçons</t>
  </si>
  <si>
    <t>Doubles Minimes Filles</t>
  </si>
  <si>
    <t>Equipes Minimes Filles</t>
  </si>
  <si>
    <t>DO Dames 4s</t>
  </si>
  <si>
    <t>4s</t>
  </si>
  <si>
    <t>tél</t>
  </si>
  <si>
    <t>Doubles Dames</t>
  </si>
  <si>
    <t>DX 5s</t>
  </si>
  <si>
    <t>Doubles Minimes Garçons</t>
  </si>
  <si>
    <t>Equipes Minimes Garçons</t>
  </si>
  <si>
    <t>DO Mess 4s</t>
  </si>
  <si>
    <t>correspondant</t>
  </si>
  <si>
    <t>Doubles Mess.</t>
  </si>
  <si>
    <t>Doubles Benjamines</t>
  </si>
  <si>
    <t>Equipes Benjamines</t>
  </si>
  <si>
    <t>DO Dames 3s</t>
  </si>
  <si>
    <t>3s-ttes</t>
  </si>
  <si>
    <t>nom prenom</t>
  </si>
  <si>
    <t>Doubles Jeunes</t>
  </si>
  <si>
    <t>Doubles Benjamins</t>
  </si>
  <si>
    <t>Equipes Benjamins</t>
  </si>
  <si>
    <t>DO Mess 3s-ttes</t>
  </si>
  <si>
    <t>adresse</t>
  </si>
  <si>
    <t>DX 4s</t>
  </si>
  <si>
    <t>Doubles Poussines</t>
  </si>
  <si>
    <t>Equipes Poussines</t>
  </si>
  <si>
    <t>Doubles Poussins</t>
  </si>
  <si>
    <t>Equipes Poussins</t>
  </si>
  <si>
    <t>tel / port / fax / @</t>
  </si>
  <si>
    <t>DO Mess 3s</t>
  </si>
  <si>
    <t>DX Juniors</t>
  </si>
  <si>
    <t>juge arbitre</t>
  </si>
  <si>
    <t>DX 3s</t>
  </si>
  <si>
    <t>ttes</t>
  </si>
  <si>
    <t>DX Cadets</t>
  </si>
  <si>
    <t>DX 3s-ttes</t>
  </si>
  <si>
    <t>DX Minimes</t>
  </si>
  <si>
    <t>DX Benjamins</t>
  </si>
  <si>
    <t>DX Poussins</t>
  </si>
  <si>
    <t>JA - adjoint</t>
  </si>
  <si>
    <t>Commission</t>
  </si>
  <si>
    <t xml:space="preserve"> Clubs</t>
  </si>
  <si>
    <t xml:space="preserve"> N° D'AFFILIATION</t>
  </si>
  <si>
    <t>SAISONS</t>
  </si>
  <si>
    <t>ANNEE</t>
  </si>
  <si>
    <t>2006   2007</t>
  </si>
  <si>
    <t>AVANT</t>
  </si>
  <si>
    <t>XX</t>
  </si>
  <si>
    <t>xx</t>
  </si>
  <si>
    <t>LIC</t>
  </si>
  <si>
    <t>DOS</t>
  </si>
  <si>
    <t>D de Nais.</t>
  </si>
  <si>
    <t>cat</t>
  </si>
  <si>
    <t>Surcl</t>
  </si>
  <si>
    <r>
      <rPr>
        <b/>
        <sz val="20"/>
        <rFont val="Times New Roman"/>
        <family val="1"/>
        <charset val="1"/>
      </rPr>
      <t>SERIES</t>
    </r>
    <r>
      <rPr>
        <b/>
        <sz val="24"/>
        <rFont val="Times New Roman"/>
        <family val="1"/>
        <charset val="1"/>
      </rPr>
      <t xml:space="preserve"> I N D I V I D U E LLE S</t>
    </r>
  </si>
  <si>
    <t>cat.</t>
  </si>
  <si>
    <t>INSCRIPTION  des joueurs(es) "NUMEROTE"   1,+ numéro  ( exp:1,520)</t>
  </si>
  <si>
    <t>ENGAGEMENTS EQ DAMES</t>
  </si>
  <si>
    <t>ENGAGEMENTS EQ MESS</t>
  </si>
  <si>
    <t xml:space="preserve">Commission </t>
  </si>
  <si>
    <t xml:space="preserve">Libeller le chèque à l'odre de  "  FSGT   CFA     Tennis de Table   "   </t>
  </si>
  <si>
    <t>feuille 2    EQUIPES</t>
  </si>
  <si>
    <t>EQ - DO</t>
  </si>
  <si>
    <t>DAMES</t>
  </si>
  <si>
    <t>Messieurs</t>
  </si>
  <si>
    <t>MESSIEURS</t>
  </si>
  <si>
    <t>Juge- Arbitre</t>
  </si>
  <si>
    <t>Tél:</t>
  </si>
  <si>
    <t>Port:</t>
  </si>
  <si>
    <t>Fax:</t>
  </si>
  <si>
    <t>JA Adjoints</t>
  </si>
  <si>
    <t>Dossier à envoyer au Juge - Arbitre avant le:</t>
  </si>
  <si>
    <t>TT</t>
  </si>
  <si>
    <t>les feuilles d' engagements</t>
  </si>
  <si>
    <t xml:space="preserve">Libeller le chèque à l'ordre de  "  FSGT   CFA     Tennis de Table   "   </t>
  </si>
  <si>
    <t>Eng.  Eq FEM</t>
  </si>
  <si>
    <t>le chèque pour frais d'engagements</t>
  </si>
  <si>
    <t>Eng.  Eq MESS</t>
  </si>
  <si>
    <t>Début de la</t>
  </si>
  <si>
    <t>Compétition</t>
  </si>
  <si>
    <t>(</t>
  </si>
  <si>
    <t>Port :</t>
  </si>
  <si>
    <t>feuille 3     EQUIPES</t>
  </si>
  <si>
    <t xml:space="preserve"> DOUBLES  -  EQUIPES(jeunes)   -   MIXTES</t>
  </si>
  <si>
    <t>Catégories</t>
  </si>
  <si>
    <t>club 2ème JOUEUR</t>
  </si>
  <si>
    <t>club différent</t>
  </si>
  <si>
    <t>N° Dossard</t>
  </si>
  <si>
    <r>
      <rPr>
        <b/>
        <sz val="18"/>
        <rFont val="Times New Roman"/>
        <family val="1"/>
        <charset val="1"/>
      </rPr>
      <t xml:space="preserve">joueur   </t>
    </r>
    <r>
      <rPr>
        <b/>
        <sz val="20"/>
        <rFont val="Times New Roman"/>
        <family val="1"/>
        <charset val="1"/>
      </rPr>
      <t>A</t>
    </r>
    <r>
      <rPr>
        <b/>
        <sz val="18"/>
        <rFont val="Times New Roman"/>
        <family val="1"/>
        <charset val="1"/>
      </rPr>
      <t xml:space="preserve"> </t>
    </r>
  </si>
  <si>
    <r>
      <rPr>
        <b/>
        <sz val="18"/>
        <rFont val="Times New Roman"/>
        <family val="1"/>
        <charset val="1"/>
      </rPr>
      <t xml:space="preserve">joueur   </t>
    </r>
    <r>
      <rPr>
        <b/>
        <sz val="20"/>
        <rFont val="Times New Roman"/>
        <family val="1"/>
        <charset val="1"/>
      </rPr>
      <t xml:space="preserve">B </t>
    </r>
  </si>
  <si>
    <t>N°  J1</t>
  </si>
  <si>
    <t>N°  J2</t>
  </si>
  <si>
    <t>nbs</t>
  </si>
  <si>
    <t>SERIE</t>
  </si>
  <si>
    <t>CATEGORIE</t>
  </si>
  <si>
    <t>nombres d'EQUIPES ou</t>
  </si>
  <si>
    <t>nombres de DOUBLES</t>
  </si>
  <si>
    <t>commisission</t>
  </si>
  <si>
    <t>nombres d'équipes MIXTES</t>
  </si>
  <si>
    <r>
      <rPr>
        <sz val="14"/>
        <rFont val="Arial"/>
        <family val="2"/>
        <charset val="1"/>
      </rPr>
      <t xml:space="preserve">feuille </t>
    </r>
    <r>
      <rPr>
        <b/>
        <sz val="14"/>
        <rFont val="Arial"/>
        <family val="2"/>
        <charset val="1"/>
      </rPr>
      <t>3</t>
    </r>
  </si>
  <si>
    <t xml:space="preserve">Pierre Peron </t>
  </si>
  <si>
    <t>Championnats de France FSGT Toutes séries</t>
  </si>
  <si>
    <t>14 Rue du terrain des sports</t>
  </si>
  <si>
    <t>29670 (Taulé)</t>
  </si>
  <si>
    <t xml:space="preserve">peronpierre29252@gmail.com </t>
  </si>
  <si>
    <t>29252 PLOUEZOC'H</t>
  </si>
  <si>
    <t>06.07.26.90.31</t>
  </si>
  <si>
    <t>/</t>
  </si>
  <si>
    <t>Non-classées</t>
  </si>
  <si>
    <t>5e série</t>
  </si>
  <si>
    <t>4e série</t>
  </si>
  <si>
    <t>3e série</t>
  </si>
  <si>
    <t>Toutes séries</t>
  </si>
  <si>
    <t>Messieurs NC</t>
  </si>
  <si>
    <t>Dames 5e</t>
  </si>
  <si>
    <t>Dames Toutes</t>
  </si>
  <si>
    <t>Dames 4e</t>
  </si>
  <si>
    <t>Dames 3e</t>
  </si>
  <si>
    <t>Messieurs 5e</t>
  </si>
  <si>
    <t>Messieurs 4e</t>
  </si>
  <si>
    <t>Messieurs 3e</t>
  </si>
  <si>
    <t>Messieurs Toutes</t>
  </si>
  <si>
    <t>Mixtes NC</t>
  </si>
  <si>
    <t>Mixtes 5e</t>
  </si>
  <si>
    <t>Mixte 4e</t>
  </si>
  <si>
    <t>Mixtes 3e</t>
  </si>
  <si>
    <t>Mixte Toutes</t>
  </si>
  <si>
    <t>INDIVIDUELS DAMES ET MESSIEURS</t>
  </si>
  <si>
    <t>Doubles mixtes Non-classés</t>
  </si>
  <si>
    <t>Doubles mixtes 5e série</t>
  </si>
  <si>
    <t>Doubles mixtes 4e série</t>
  </si>
  <si>
    <t>Doubles mixtes 3e série</t>
  </si>
  <si>
    <t>Doubles mixtes Toutes séries</t>
  </si>
  <si>
    <t>Doubles dames non-classées</t>
  </si>
  <si>
    <t>Doubles messieurs non-classées</t>
  </si>
  <si>
    <t>Doubles dames 5e série</t>
  </si>
  <si>
    <t>Doubles messieurs 5e série</t>
  </si>
  <si>
    <t>Doubles dames 4e série</t>
  </si>
  <si>
    <t>Doubles messieurs 4e série</t>
  </si>
  <si>
    <t>Doubles dames 3e série</t>
  </si>
  <si>
    <t>Doubles messieurs 3e série</t>
  </si>
  <si>
    <t>Doubles dames Toutes séries</t>
  </si>
  <si>
    <t>Doubles messieurs Toutes séries</t>
  </si>
  <si>
    <t>Dames non-classées</t>
  </si>
  <si>
    <t>Messieurs non-classées</t>
  </si>
  <si>
    <t>Dames 5e série</t>
  </si>
  <si>
    <t>Messieurs 5e série</t>
  </si>
  <si>
    <t>Dames 4e série</t>
  </si>
  <si>
    <t>Messieurs 4e série</t>
  </si>
  <si>
    <t>Dames 3e série</t>
  </si>
  <si>
    <t>Messieurs 3e série</t>
  </si>
  <si>
    <t>Dames Toutes séries</t>
  </si>
  <si>
    <t>Messieurs Toutes séries</t>
  </si>
  <si>
    <t>32 Route du Nivern</t>
  </si>
  <si>
    <t>BOUXWILLER (67)</t>
  </si>
  <si>
    <t>21 ET 22 FEVRIER 2026</t>
  </si>
  <si>
    <t>COMPLEXE SPORTIF PIERRE DE COUBERTIN</t>
  </si>
  <si>
    <t>5 rue de Babenhausen</t>
  </si>
  <si>
    <t>67330 (Bouxwiller)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</si>
</sst>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d/m"/>
    <numFmt numFmtId="165" formatCode="dd/mm/yy"/>
    <numFmt numFmtId="166" formatCode="0.000"/>
    <numFmt numFmtId="167" formatCode="d\ mmmm\ yyyy"/>
    <numFmt numFmtId="168" formatCode="0#\ ##\ ##\ ##\ ##"/>
    <numFmt numFmtId="169" formatCode="dd\ mmmm\ yyyy"/>
    <numFmt numFmtId="170" formatCode="_-* #,##0\ _F_-;\-* #,##0\ _F_-;_-* \-??\ _F_-;_-@_-"/>
    <numFmt numFmtId="171" formatCode="dd\-mm"/>
    <numFmt numFmtId="172" formatCode="_-* #,##0.00\ [$€-1]_-;\-* #,##0.00\ [$€-1]_-;_-* \-??\ [$€-1]_-;_-@_-"/>
  </numFmts>
  <fonts count="104" x14ac:knownFonts="1">
    <font>
      <sz val="10"/>
      <name val="Arial"/>
      <charset val="1"/>
    </font>
    <font>
      <sz val="1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20"/>
      <name val="Calibri"/>
      <family val="2"/>
      <charset val="1"/>
    </font>
    <font>
      <b/>
      <sz val="24"/>
      <name val="Calibri"/>
      <family val="2"/>
      <charset val="1"/>
    </font>
    <font>
      <b/>
      <sz val="16"/>
      <name val="Calibri"/>
      <family val="2"/>
      <charset val="1"/>
    </font>
    <font>
      <b/>
      <sz val="16"/>
      <color rgb="FFFF0000"/>
      <name val="Calibri"/>
      <family val="2"/>
      <charset val="1"/>
    </font>
    <font>
      <b/>
      <sz val="14"/>
      <name val="Calibri"/>
      <family val="2"/>
      <charset val="1"/>
    </font>
    <font>
      <b/>
      <sz val="10"/>
      <name val="Calibri"/>
      <family val="2"/>
      <charset val="1"/>
    </font>
    <font>
      <b/>
      <sz val="12"/>
      <name val="Calibri"/>
      <family val="2"/>
      <charset val="1"/>
    </font>
    <font>
      <sz val="10"/>
      <name val="MS Sans Serif"/>
      <charset val="1"/>
    </font>
    <font>
      <b/>
      <sz val="18"/>
      <name val="Calibri"/>
      <family val="2"/>
      <charset val="1"/>
    </font>
    <font>
      <b/>
      <i/>
      <sz val="12"/>
      <name val="Calibri"/>
      <family val="2"/>
      <charset val="1"/>
    </font>
    <font>
      <sz val="8"/>
      <name val="Calibri"/>
      <family val="2"/>
      <charset val="1"/>
    </font>
    <font>
      <b/>
      <sz val="10"/>
      <color rgb="FFFF0000"/>
      <name val="Calibri"/>
      <family val="2"/>
      <charset val="1"/>
    </font>
    <font>
      <b/>
      <sz val="14"/>
      <color rgb="FFFFFFFF"/>
      <name val="Calibri"/>
      <family val="2"/>
      <charset val="1"/>
    </font>
    <font>
      <sz val="18"/>
      <name val="Calibri"/>
      <family val="2"/>
      <charset val="1"/>
    </font>
    <font>
      <sz val="14"/>
      <name val="Calibri"/>
      <family val="2"/>
      <charset val="1"/>
    </font>
    <font>
      <sz val="10"/>
      <color rgb="FFFFFFFF"/>
      <name val="Calibri"/>
      <family val="2"/>
      <charset val="1"/>
    </font>
    <font>
      <b/>
      <sz val="48"/>
      <color rgb="FF000080"/>
      <name val="Calibri"/>
      <family val="2"/>
      <charset val="1"/>
    </font>
    <font>
      <sz val="10"/>
      <name val="Times New Roman"/>
      <family val="1"/>
      <charset val="1"/>
    </font>
    <font>
      <b/>
      <sz val="36"/>
      <name val="Calibri"/>
      <family val="2"/>
      <charset val="1"/>
    </font>
    <font>
      <b/>
      <sz val="48"/>
      <name val="Calibri"/>
      <family val="2"/>
      <charset val="1"/>
    </font>
    <font>
      <sz val="18"/>
      <color rgb="FFFFFFFF"/>
      <name val="Calibri"/>
      <family val="2"/>
      <charset val="1"/>
    </font>
    <font>
      <b/>
      <i/>
      <sz val="14"/>
      <name val="Calibri"/>
      <family val="2"/>
      <charset val="1"/>
    </font>
    <font>
      <sz val="16"/>
      <name val="Calibri"/>
      <family val="2"/>
      <charset val="1"/>
    </font>
    <font>
      <sz val="20"/>
      <name val="Calibri"/>
      <family val="2"/>
      <charset val="1"/>
    </font>
    <font>
      <b/>
      <sz val="22"/>
      <name val="Calibri"/>
      <family val="2"/>
      <charset val="1"/>
    </font>
    <font>
      <b/>
      <sz val="24"/>
      <color rgb="FFFF0000"/>
      <name val="Times New Roman"/>
      <family val="1"/>
      <charset val="1"/>
    </font>
    <font>
      <b/>
      <sz val="26"/>
      <color rgb="FFFF0000"/>
      <name val="Times New Roman"/>
      <family val="1"/>
      <charset val="1"/>
    </font>
    <font>
      <b/>
      <sz val="18"/>
      <color rgb="FFFF0000"/>
      <name val="Times New Roman"/>
      <family val="1"/>
      <charset val="1"/>
    </font>
    <font>
      <b/>
      <sz val="14"/>
      <color rgb="FFFF0000"/>
      <name val="Times New Roman"/>
      <family val="1"/>
      <charset val="1"/>
    </font>
    <font>
      <sz val="10"/>
      <color rgb="FFFF0000"/>
      <name val="Times New Roman"/>
      <family val="1"/>
      <charset val="1"/>
    </font>
    <font>
      <b/>
      <sz val="20"/>
      <name val="Times New Roman"/>
      <family val="1"/>
      <charset val="1"/>
    </font>
    <font>
      <b/>
      <sz val="24"/>
      <name val="Times New Roman"/>
      <family val="1"/>
      <charset val="1"/>
    </font>
    <font>
      <b/>
      <sz val="48"/>
      <color rgb="FF000080"/>
      <name val="Times New Roman"/>
      <family val="1"/>
      <charset val="1"/>
    </font>
    <font>
      <sz val="24"/>
      <name val="Calibri"/>
      <family val="2"/>
      <charset val="1"/>
    </font>
    <font>
      <sz val="12"/>
      <color rgb="FFFFFFFF"/>
      <name val="Calibri"/>
      <family val="2"/>
      <charset val="1"/>
    </font>
    <font>
      <sz val="12"/>
      <name val="Calibri"/>
      <family val="2"/>
      <charset val="1"/>
    </font>
    <font>
      <u/>
      <sz val="10"/>
      <color rgb="FF0000FF"/>
      <name val="Arial"/>
      <family val="2"/>
      <charset val="1"/>
    </font>
    <font>
      <sz val="16"/>
      <color rgb="FF000000"/>
      <name val="Calibri"/>
      <family val="2"/>
      <charset val="1"/>
    </font>
    <font>
      <b/>
      <sz val="26"/>
      <name val="Calibri"/>
      <family val="2"/>
      <charset val="1"/>
    </font>
    <font>
      <b/>
      <sz val="28"/>
      <name val="Calibri"/>
      <family val="2"/>
      <charset val="1"/>
    </font>
    <font>
      <b/>
      <i/>
      <sz val="16"/>
      <name val="Calibri"/>
      <family val="2"/>
      <charset val="1"/>
    </font>
    <font>
      <b/>
      <i/>
      <sz val="20"/>
      <name val="Calibri"/>
      <family val="2"/>
      <charset val="1"/>
    </font>
    <font>
      <b/>
      <i/>
      <sz val="24"/>
      <name val="Calibri"/>
      <family val="2"/>
      <charset val="1"/>
    </font>
    <font>
      <sz val="10"/>
      <color rgb="FFFF0000"/>
      <name val="Calibri"/>
      <family val="2"/>
      <charset val="1"/>
    </font>
    <font>
      <i/>
      <sz val="12"/>
      <name val="Arial"/>
      <family val="2"/>
      <charset val="1"/>
    </font>
    <font>
      <sz val="10"/>
      <name val="Arial"/>
      <family val="2"/>
      <charset val="1"/>
    </font>
    <font>
      <b/>
      <sz val="24"/>
      <name val="Arial"/>
      <family val="2"/>
      <charset val="1"/>
    </font>
    <font>
      <b/>
      <sz val="22"/>
      <name val="Arial"/>
      <family val="2"/>
      <charset val="1"/>
    </font>
    <font>
      <b/>
      <sz val="20"/>
      <name val="Arial"/>
      <family val="2"/>
      <charset val="1"/>
    </font>
    <font>
      <b/>
      <sz val="12"/>
      <name val="Times New Roman"/>
      <family val="1"/>
      <charset val="1"/>
    </font>
    <font>
      <b/>
      <sz val="12"/>
      <name val="Arial Black"/>
      <family val="2"/>
      <charset val="1"/>
    </font>
    <font>
      <b/>
      <sz val="10"/>
      <name val="Arial"/>
      <family val="2"/>
      <charset val="1"/>
    </font>
    <font>
      <sz val="10"/>
      <color rgb="FFFF0000"/>
      <name val="Arial"/>
      <family val="2"/>
      <charset val="1"/>
    </font>
    <font>
      <i/>
      <sz val="12"/>
      <name val="Arial Black"/>
      <family val="2"/>
      <charset val="1"/>
    </font>
    <font>
      <b/>
      <i/>
      <sz val="14"/>
      <name val="Arial Black"/>
      <family val="2"/>
      <charset val="1"/>
    </font>
    <font>
      <sz val="12"/>
      <name val="Times New Roman"/>
      <family val="1"/>
      <charset val="1"/>
    </font>
    <font>
      <b/>
      <sz val="16"/>
      <name val="Arial"/>
      <family val="2"/>
      <charset val="1"/>
    </font>
    <font>
      <b/>
      <sz val="10"/>
      <name val="Times New Roman"/>
      <family val="1"/>
      <charset val="1"/>
    </font>
    <font>
      <b/>
      <sz val="16"/>
      <color rgb="FFFF0000"/>
      <name val="Arial"/>
      <family val="2"/>
      <charset val="1"/>
    </font>
    <font>
      <sz val="16"/>
      <name val="Arial"/>
      <family val="2"/>
      <charset val="1"/>
    </font>
    <font>
      <b/>
      <sz val="10"/>
      <color rgb="FFFF0000"/>
      <name val="Times New Roman"/>
      <family val="1"/>
      <charset val="1"/>
    </font>
    <font>
      <b/>
      <sz val="10"/>
      <color rgb="FFFF0000"/>
      <name val="Arial"/>
      <family val="2"/>
      <charset val="1"/>
    </font>
    <font>
      <sz val="12"/>
      <name val="Arial"/>
      <family val="2"/>
      <charset val="1"/>
    </font>
    <font>
      <b/>
      <u/>
      <sz val="12"/>
      <name val="Arial Black"/>
      <family val="2"/>
      <charset val="1"/>
    </font>
    <font>
      <sz val="12"/>
      <name val="Arial Black"/>
      <family val="2"/>
      <charset val="1"/>
    </font>
    <font>
      <b/>
      <sz val="10"/>
      <color rgb="FFFFFFFF"/>
      <name val="Arial"/>
      <family val="2"/>
      <charset val="1"/>
    </font>
    <font>
      <b/>
      <sz val="14"/>
      <name val="Times New Roman"/>
      <family val="1"/>
      <charset val="1"/>
    </font>
    <font>
      <b/>
      <sz val="10"/>
      <color rgb="FFFFFFFF"/>
      <name val="Times New Roman"/>
      <family val="1"/>
      <charset val="1"/>
    </font>
    <font>
      <b/>
      <sz val="16"/>
      <name val="Times New Roman"/>
      <family val="1"/>
      <charset val="1"/>
    </font>
    <font>
      <b/>
      <sz val="16"/>
      <color rgb="FFFF0000"/>
      <name val="Times New Roman"/>
      <family val="1"/>
      <charset val="1"/>
    </font>
    <font>
      <b/>
      <sz val="18"/>
      <name val="Times New Roman"/>
      <family val="1"/>
      <charset val="1"/>
    </font>
    <font>
      <sz val="8"/>
      <name val="Times New Roman"/>
      <family val="1"/>
      <charset val="1"/>
    </font>
    <font>
      <b/>
      <sz val="14"/>
      <color rgb="FF0000FF"/>
      <name val="Times New Roman"/>
      <family val="1"/>
      <charset val="1"/>
    </font>
    <font>
      <b/>
      <sz val="8"/>
      <name val="Times New Roman"/>
      <family val="1"/>
      <charset val="1"/>
    </font>
    <font>
      <sz val="18"/>
      <name val="Times New Roman"/>
      <family val="1"/>
      <charset val="1"/>
    </font>
    <font>
      <sz val="14"/>
      <name val="Arial"/>
      <family val="2"/>
      <charset val="1"/>
    </font>
    <font>
      <sz val="14"/>
      <name val="Times New Roman"/>
      <family val="1"/>
      <charset val="1"/>
    </font>
    <font>
      <sz val="10"/>
      <color rgb="FFFFFFFF"/>
      <name val="Times New Roman"/>
      <family val="1"/>
      <charset val="1"/>
    </font>
    <font>
      <b/>
      <sz val="20"/>
      <name val="Wingdings"/>
      <charset val="2"/>
    </font>
    <font>
      <b/>
      <sz val="14"/>
      <name val="Arial"/>
      <family val="2"/>
      <charset val="1"/>
    </font>
    <font>
      <b/>
      <sz val="16"/>
      <color rgb="FFFFFFFF"/>
      <name val="Times New Roman"/>
      <family val="1"/>
      <charset val="1"/>
    </font>
    <font>
      <b/>
      <sz val="10"/>
      <color rgb="FF0000FF"/>
      <name val="Times New Roman"/>
      <family val="1"/>
      <charset val="1"/>
    </font>
    <font>
      <b/>
      <sz val="12"/>
      <color rgb="FFFF0000"/>
      <name val="Times New Roman"/>
      <family val="1"/>
      <charset val="1"/>
    </font>
    <font>
      <b/>
      <sz val="22"/>
      <name val="Times New Roman"/>
      <family val="1"/>
      <charset val="1"/>
    </font>
    <font>
      <b/>
      <sz val="26"/>
      <name val="Times New Roman"/>
      <family val="1"/>
      <charset val="1"/>
    </font>
    <font>
      <b/>
      <i/>
      <sz val="12"/>
      <name val="Times New Roman"/>
      <family val="1"/>
      <charset val="1"/>
    </font>
    <font>
      <b/>
      <sz val="36"/>
      <name val="Times New Roman"/>
      <family val="1"/>
      <charset val="1"/>
    </font>
    <font>
      <b/>
      <sz val="48"/>
      <name val="Times New Roman"/>
      <family val="1"/>
      <charset val="1"/>
    </font>
    <font>
      <sz val="20"/>
      <name val="Times New Roman"/>
      <family val="1"/>
      <charset val="1"/>
    </font>
    <font>
      <b/>
      <sz val="28"/>
      <name val="Times New Roman"/>
      <family val="1"/>
      <charset val="1"/>
    </font>
    <font>
      <sz val="16"/>
      <name val="Times New Roman"/>
      <family val="1"/>
      <charset val="1"/>
    </font>
    <font>
      <b/>
      <i/>
      <sz val="16"/>
      <name val="Arial"/>
      <family val="2"/>
      <charset val="1"/>
    </font>
    <font>
      <b/>
      <i/>
      <sz val="20"/>
      <name val="Times New Roman"/>
      <family val="1"/>
      <charset val="1"/>
    </font>
    <font>
      <b/>
      <i/>
      <sz val="24"/>
      <name val="Times New Roman"/>
      <family val="1"/>
      <charset val="1"/>
    </font>
    <font>
      <b/>
      <sz val="18"/>
      <name val="Wingdings"/>
      <charset val="2"/>
    </font>
    <font>
      <b/>
      <sz val="18"/>
      <color rgb="FFFFFFFF"/>
      <name val="Times New Roman"/>
      <family val="1"/>
      <charset val="1"/>
    </font>
    <font>
      <b/>
      <sz val="16"/>
      <color rgb="FF000080"/>
      <name val="Times New Roman"/>
      <family val="1"/>
      <charset val="1"/>
    </font>
    <font>
      <sz val="15"/>
      <color rgb="FF004899"/>
      <name val="Calibri"/>
      <family val="2"/>
    </font>
    <font>
      <b/>
      <sz val="24"/>
      <color rgb="FFFF0000"/>
      <name val="Calibri"/>
      <family val="2"/>
      <charset val="1"/>
    </font>
    <font>
      <u/>
      <sz val="20"/>
      <color rgb="FF0070C0"/>
      <name val="Arial"/>
      <family val="2"/>
      <charset val="1"/>
    </font>
    <font>
      <sz val="20"/>
      <color rgb="FF0070C0"/>
      <name val="Arial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CC00"/>
        <bgColor rgb="FFFFFF00"/>
      </patternFill>
    </fill>
    <fill>
      <patternFill patternType="solid">
        <fgColor rgb="FFC0C0C0"/>
        <bgColor rgb="FFBFBFBF"/>
      </patternFill>
    </fill>
    <fill>
      <patternFill patternType="solid">
        <fgColor rgb="FFBFBFBF"/>
        <bgColor rgb="FFC0C0C0"/>
      </patternFill>
    </fill>
    <fill>
      <patternFill patternType="solid">
        <fgColor rgb="FF969696"/>
        <bgColor rgb="FF808080"/>
      </patternFill>
    </fill>
    <fill>
      <patternFill patternType="solid">
        <fgColor rgb="FFFFFFFF"/>
        <bgColor rgb="FFFFFFCC"/>
      </patternFill>
    </fill>
    <fill>
      <patternFill patternType="solid">
        <fgColor rgb="FF00FF00"/>
        <bgColor rgb="FF33CCCC"/>
      </patternFill>
    </fill>
    <fill>
      <patternFill patternType="solid">
        <fgColor rgb="FF00FFFF"/>
        <bgColor rgb="FF00FFFF"/>
      </patternFill>
    </fill>
    <fill>
      <patternFill patternType="solid">
        <fgColor rgb="FFCCFFFF"/>
        <bgColor rgb="FFCCFFFF"/>
      </patternFill>
    </fill>
  </fills>
  <borders count="8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/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</borders>
  <cellStyleXfs count="3">
    <xf numFmtId="0" fontId="0" fillId="0" borderId="0"/>
    <xf numFmtId="0" fontId="39" fillId="0" borderId="0" applyBorder="0" applyProtection="0"/>
    <xf numFmtId="0" fontId="10" fillId="0" borderId="0"/>
  </cellStyleXfs>
  <cellXfs count="790">
    <xf numFmtId="0" fontId="0" fillId="0" borderId="0" xfId="0"/>
    <xf numFmtId="0" fontId="11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/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164" fontId="8" fillId="0" borderId="1" xfId="0" applyNumberFormat="1" applyFont="1" applyBorder="1" applyAlignment="1">
      <alignment horizontal="center"/>
    </xf>
    <xf numFmtId="0" fontId="9" fillId="0" borderId="1" xfId="2" applyFont="1" applyBorder="1" applyAlignment="1">
      <alignment horizontal="center" vertical="center"/>
    </xf>
    <xf numFmtId="0" fontId="8" fillId="0" borderId="4" xfId="0" applyFont="1" applyBorder="1" applyAlignment="1">
      <alignment horizontal="center"/>
    </xf>
    <xf numFmtId="0" fontId="1" fillId="0" borderId="6" xfId="0" applyFont="1" applyBorder="1"/>
    <xf numFmtId="0" fontId="1" fillId="0" borderId="8" xfId="2" applyFont="1" applyBorder="1"/>
    <xf numFmtId="0" fontId="1" fillId="0" borderId="2" xfId="2" applyFont="1" applyBorder="1"/>
    <xf numFmtId="0" fontId="13" fillId="0" borderId="12" xfId="0" applyFont="1" applyBorder="1" applyAlignment="1">
      <alignment horizontal="center"/>
    </xf>
    <xf numFmtId="0" fontId="13" fillId="0" borderId="13" xfId="0" applyFont="1" applyBorder="1" applyAlignment="1">
      <alignment horizontal="center"/>
    </xf>
    <xf numFmtId="0" fontId="8" fillId="0" borderId="14" xfId="2" applyFont="1" applyBorder="1" applyAlignment="1">
      <alignment horizontal="center"/>
    </xf>
    <xf numFmtId="14" fontId="8" fillId="0" borderId="1" xfId="0" applyNumberFormat="1" applyFont="1" applyBorder="1" applyAlignment="1">
      <alignment horizontal="center"/>
    </xf>
    <xf numFmtId="0" fontId="8" fillId="0" borderId="2" xfId="2" applyFont="1" applyBorder="1" applyAlignment="1">
      <alignment horizontal="center"/>
    </xf>
    <xf numFmtId="0" fontId="14" fillId="2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0" fontId="13" fillId="0" borderId="15" xfId="0" applyFont="1" applyBorder="1" applyAlignment="1">
      <alignment horizontal="center"/>
    </xf>
    <xf numFmtId="0" fontId="13" fillId="0" borderId="16" xfId="0" applyFont="1" applyBorder="1" applyAlignment="1">
      <alignment horizontal="center"/>
    </xf>
    <xf numFmtId="0" fontId="13" fillId="0" borderId="17" xfId="0" applyFont="1" applyBorder="1" applyAlignment="1">
      <alignment horizontal="center"/>
    </xf>
    <xf numFmtId="0" fontId="8" fillId="0" borderId="18" xfId="2" applyFont="1" applyBorder="1" applyAlignment="1">
      <alignment horizontal="center"/>
    </xf>
    <xf numFmtId="0" fontId="15" fillId="0" borderId="0" xfId="0" applyFont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6" fillId="0" borderId="0" xfId="0" applyFont="1"/>
    <xf numFmtId="0" fontId="16" fillId="0" borderId="22" xfId="0" applyFont="1" applyBorder="1"/>
    <xf numFmtId="0" fontId="16" fillId="0" borderId="23" xfId="0" applyFont="1" applyBorder="1"/>
    <xf numFmtId="165" fontId="16" fillId="0" borderId="24" xfId="0" applyNumberFormat="1" applyFont="1" applyBorder="1"/>
    <xf numFmtId="0" fontId="11" fillId="0" borderId="25" xfId="0" applyFont="1" applyBorder="1" applyAlignment="1">
      <alignment horizontal="center"/>
    </xf>
    <xf numFmtId="0" fontId="11" fillId="0" borderId="26" xfId="0" applyFont="1" applyBorder="1" applyAlignment="1">
      <alignment horizontal="center"/>
    </xf>
    <xf numFmtId="0" fontId="16" fillId="0" borderId="23" xfId="0" applyFont="1" applyBorder="1" applyAlignment="1">
      <alignment horizontal="center"/>
    </xf>
    <xf numFmtId="0" fontId="17" fillId="0" borderId="27" xfId="0" applyFont="1" applyBorder="1" applyAlignment="1">
      <alignment horizontal="left" vertical="center" wrapText="1"/>
    </xf>
    <xf numFmtId="0" fontId="11" fillId="0" borderId="22" xfId="0" applyFont="1" applyBorder="1" applyAlignment="1">
      <alignment horizontal="center"/>
    </xf>
    <xf numFmtId="0" fontId="11" fillId="0" borderId="24" xfId="0" applyFont="1" applyBorder="1" applyAlignment="1">
      <alignment horizontal="center"/>
    </xf>
    <xf numFmtId="0" fontId="3" fillId="0" borderId="22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right"/>
    </xf>
    <xf numFmtId="0" fontId="11" fillId="0" borderId="24" xfId="0" applyFont="1" applyBorder="1" applyAlignment="1">
      <alignment horizontal="right"/>
    </xf>
    <xf numFmtId="0" fontId="3" fillId="0" borderId="24" xfId="0" applyFont="1" applyBorder="1" applyAlignment="1">
      <alignment horizontal="left"/>
    </xf>
    <xf numFmtId="0" fontId="3" fillId="0" borderId="22" xfId="0" applyFont="1" applyBorder="1" applyAlignment="1">
      <alignment horizontal="left"/>
    </xf>
    <xf numFmtId="0" fontId="16" fillId="0" borderId="10" xfId="0" applyFont="1" applyBorder="1"/>
    <xf numFmtId="0" fontId="16" fillId="0" borderId="28" xfId="0" applyFont="1" applyBorder="1"/>
    <xf numFmtId="165" fontId="16" fillId="0" borderId="29" xfId="0" applyNumberFormat="1" applyFont="1" applyBorder="1"/>
    <xf numFmtId="165" fontId="16" fillId="0" borderId="23" xfId="0" applyNumberFormat="1" applyFont="1" applyBorder="1"/>
    <xf numFmtId="166" fontId="1" fillId="0" borderId="0" xfId="0" applyNumberFormat="1" applyFont="1"/>
    <xf numFmtId="0" fontId="8" fillId="0" borderId="11" xfId="2" applyFont="1" applyBorder="1" applyAlignment="1">
      <alignment horizontal="center"/>
    </xf>
    <xf numFmtId="0" fontId="8" fillId="0" borderId="29" xfId="2" applyFont="1" applyBorder="1" applyAlignment="1">
      <alignment horizontal="center"/>
    </xf>
    <xf numFmtId="0" fontId="16" fillId="0" borderId="33" xfId="0" applyFont="1" applyBorder="1"/>
    <xf numFmtId="165" fontId="16" fillId="0" borderId="33" xfId="0" applyNumberFormat="1" applyFont="1" applyBorder="1"/>
    <xf numFmtId="0" fontId="11" fillId="0" borderId="20" xfId="0" applyFont="1" applyBorder="1" applyAlignment="1">
      <alignment horizontal="left"/>
    </xf>
    <xf numFmtId="0" fontId="11" fillId="0" borderId="20" xfId="0" applyFont="1" applyBorder="1"/>
    <xf numFmtId="0" fontId="11" fillId="0" borderId="15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1" fillId="3" borderId="0" xfId="0" applyFont="1" applyFill="1"/>
    <xf numFmtId="167" fontId="7" fillId="2" borderId="34" xfId="0" applyNumberFormat="1" applyFont="1" applyFill="1" applyBorder="1" applyAlignment="1">
      <alignment horizontal="center"/>
    </xf>
    <xf numFmtId="0" fontId="7" fillId="4" borderId="6" xfId="0" applyFont="1" applyFill="1" applyBorder="1" applyAlignment="1">
      <alignment horizontal="center"/>
    </xf>
    <xf numFmtId="1" fontId="7" fillId="0" borderId="35" xfId="0" applyNumberFormat="1" applyFont="1" applyBorder="1" applyAlignment="1">
      <alignment horizontal="center"/>
    </xf>
    <xf numFmtId="167" fontId="7" fillId="2" borderId="8" xfId="0" applyNumberFormat="1" applyFont="1" applyFill="1" applyBorder="1" applyAlignment="1">
      <alignment horizontal="center"/>
    </xf>
    <xf numFmtId="0" fontId="7" fillId="4" borderId="0" xfId="0" applyFont="1" applyFill="1" applyAlignment="1">
      <alignment horizontal="center"/>
    </xf>
    <xf numFmtId="1" fontId="7" fillId="0" borderId="2" xfId="0" applyNumberFormat="1" applyFont="1" applyBorder="1" applyAlignment="1">
      <alignment horizontal="center"/>
    </xf>
    <xf numFmtId="167" fontId="7" fillId="2" borderId="36" xfId="0" applyNumberFormat="1" applyFont="1" applyFill="1" applyBorder="1" applyAlignment="1">
      <alignment horizontal="center"/>
    </xf>
    <xf numFmtId="0" fontId="7" fillId="4" borderId="37" xfId="0" applyFont="1" applyFill="1" applyBorder="1" applyAlignment="1">
      <alignment horizontal="center"/>
    </xf>
    <xf numFmtId="1" fontId="7" fillId="0" borderId="29" xfId="0" applyNumberFormat="1" applyFont="1" applyBorder="1" applyAlignment="1">
      <alignment horizontal="center"/>
    </xf>
    <xf numFmtId="0" fontId="20" fillId="0" borderId="0" xfId="0" applyFont="1"/>
    <xf numFmtId="0" fontId="3" fillId="0" borderId="0" xfId="0" applyFont="1"/>
    <xf numFmtId="0" fontId="23" fillId="0" borderId="0" xfId="0" applyFont="1" applyAlignment="1">
      <alignment horizontal="center"/>
    </xf>
    <xf numFmtId="0" fontId="1" fillId="0" borderId="14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1" fillId="0" borderId="18" xfId="0" applyFont="1" applyBorder="1" applyAlignment="1">
      <alignment vertical="center"/>
    </xf>
    <xf numFmtId="0" fontId="11" fillId="0" borderId="37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24" fillId="5" borderId="1" xfId="0" applyFont="1" applyFill="1" applyBorder="1" applyAlignment="1">
      <alignment horizontal="center" vertical="center" textRotation="90" wrapText="1" shrinkToFit="1"/>
    </xf>
    <xf numFmtId="0" fontId="24" fillId="0" borderId="15" xfId="0" applyFont="1" applyBorder="1" applyAlignment="1">
      <alignment horizontal="center" vertical="center" textRotation="90" wrapText="1"/>
    </xf>
    <xf numFmtId="0" fontId="24" fillId="5" borderId="15" xfId="0" applyFont="1" applyFill="1" applyBorder="1" applyAlignment="1">
      <alignment horizontal="center" vertical="center" textRotation="90" wrapText="1"/>
    </xf>
    <xf numFmtId="0" fontId="24" fillId="5" borderId="10" xfId="0" applyFont="1" applyFill="1" applyBorder="1" applyAlignment="1">
      <alignment horizontal="center" vertical="center" textRotation="90" wrapText="1"/>
    </xf>
    <xf numFmtId="0" fontId="1" fillId="0" borderId="11" xfId="0" applyFont="1" applyBorder="1" applyAlignment="1">
      <alignment vertical="center"/>
    </xf>
    <xf numFmtId="0" fontId="7" fillId="0" borderId="18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25" fillId="0" borderId="38" xfId="0" applyFont="1" applyBorder="1"/>
    <xf numFmtId="0" fontId="25" fillId="0" borderId="38" xfId="0" applyFont="1" applyBorder="1" applyAlignment="1">
      <alignment horizontal="center"/>
    </xf>
    <xf numFmtId="0" fontId="25" fillId="0" borderId="39" xfId="0" applyFont="1" applyBorder="1"/>
    <xf numFmtId="0" fontId="25" fillId="0" borderId="39" xfId="0" applyFont="1" applyBorder="1" applyAlignment="1">
      <alignment horizontal="center"/>
    </xf>
    <xf numFmtId="0" fontId="25" fillId="0" borderId="41" xfId="0" applyFont="1" applyBorder="1"/>
    <xf numFmtId="0" fontId="25" fillId="0" borderId="41" xfId="0" applyFont="1" applyBorder="1" applyAlignment="1">
      <alignment horizontal="center"/>
    </xf>
    <xf numFmtId="0" fontId="25" fillId="0" borderId="45" xfId="0" applyFont="1" applyBorder="1"/>
    <xf numFmtId="0" fontId="25" fillId="0" borderId="45" xfId="0" applyFont="1" applyBorder="1" applyAlignment="1">
      <alignment horizontal="center"/>
    </xf>
    <xf numFmtId="0" fontId="5" fillId="0" borderId="35" xfId="0" applyFont="1" applyBorder="1" applyAlignment="1">
      <alignment horizontal="center" vertical="center"/>
    </xf>
    <xf numFmtId="0" fontId="27" fillId="5" borderId="1" xfId="0" applyFont="1" applyFill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28" fillId="0" borderId="0" xfId="0" applyFont="1" applyAlignment="1">
      <alignment horizontal="center"/>
    </xf>
    <xf numFmtId="0" fontId="28" fillId="0" borderId="6" xfId="0" applyFont="1" applyBorder="1" applyAlignment="1">
      <alignment horizontal="center"/>
    </xf>
    <xf numFmtId="0" fontId="20" fillId="0" borderId="0" xfId="0" applyFont="1" applyAlignment="1">
      <alignment horizontal="center"/>
    </xf>
    <xf numFmtId="0" fontId="30" fillId="0" borderId="0" xfId="0" applyFont="1" applyAlignment="1">
      <alignment horizontal="center"/>
    </xf>
    <xf numFmtId="0" fontId="31" fillId="0" borderId="0" xfId="0" applyFont="1"/>
    <xf numFmtId="0" fontId="32" fillId="0" borderId="0" xfId="0" applyFont="1"/>
    <xf numFmtId="0" fontId="33" fillId="0" borderId="0" xfId="0" applyFont="1" applyAlignment="1">
      <alignment horizontal="center"/>
    </xf>
    <xf numFmtId="0" fontId="34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20" fillId="3" borderId="0" xfId="0" applyFont="1" applyFill="1"/>
    <xf numFmtId="0" fontId="2" fillId="0" borderId="0" xfId="0" applyFont="1"/>
    <xf numFmtId="0" fontId="1" fillId="0" borderId="0" xfId="0" applyFont="1" applyAlignment="1">
      <alignment horizontal="center"/>
    </xf>
    <xf numFmtId="0" fontId="9" fillId="0" borderId="34" xfId="0" applyFont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7" fillId="0" borderId="7" xfId="0" applyFont="1" applyBorder="1" applyAlignment="1">
      <alignment horizontal="center"/>
    </xf>
    <xf numFmtId="0" fontId="18" fillId="0" borderId="0" xfId="0" applyFont="1"/>
    <xf numFmtId="0" fontId="9" fillId="0" borderId="29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37" fillId="0" borderId="0" xfId="0" applyFont="1" applyAlignment="1">
      <alignment vertical="center"/>
    </xf>
    <xf numFmtId="0" fontId="38" fillId="0" borderId="0" xfId="0" applyFont="1" applyAlignment="1">
      <alignment vertical="center"/>
    </xf>
    <xf numFmtId="0" fontId="37" fillId="0" borderId="0" xfId="0" applyFont="1" applyAlignment="1">
      <alignment horizontal="right"/>
    </xf>
    <xf numFmtId="0" fontId="9" fillId="0" borderId="8" xfId="0" applyFont="1" applyBorder="1" applyAlignment="1">
      <alignment horizontal="center"/>
    </xf>
    <xf numFmtId="0" fontId="38" fillId="0" borderId="27" xfId="0" applyFont="1" applyBorder="1" applyAlignment="1">
      <alignment horizontal="left"/>
    </xf>
    <xf numFmtId="0" fontId="9" fillId="0" borderId="47" xfId="0" applyFont="1" applyBorder="1" applyAlignment="1">
      <alignment horizontal="center"/>
    </xf>
    <xf numFmtId="0" fontId="37" fillId="0" borderId="0" xfId="0" applyFont="1"/>
    <xf numFmtId="0" fontId="38" fillId="0" borderId="41" xfId="0" applyFont="1" applyBorder="1" applyAlignment="1">
      <alignment horizontal="left"/>
    </xf>
    <xf numFmtId="0" fontId="8" fillId="0" borderId="8" xfId="0" applyFont="1" applyBorder="1" applyAlignment="1">
      <alignment horizontal="center"/>
    </xf>
    <xf numFmtId="0" fontId="9" fillId="0" borderId="0" xfId="0" applyFont="1" applyAlignment="1">
      <alignment horizontal="center" vertical="center"/>
    </xf>
    <xf numFmtId="0" fontId="9" fillId="0" borderId="48" xfId="0" applyFont="1" applyBorder="1" applyAlignment="1">
      <alignment horizontal="center" wrapText="1"/>
    </xf>
    <xf numFmtId="0" fontId="38" fillId="0" borderId="0" xfId="0" applyFont="1"/>
    <xf numFmtId="0" fontId="40" fillId="0" borderId="23" xfId="1" applyFont="1" applyBorder="1" applyAlignment="1" applyProtection="1">
      <alignment shrinkToFit="1"/>
    </xf>
    <xf numFmtId="0" fontId="9" fillId="0" borderId="53" xfId="0" applyFont="1" applyBorder="1" applyAlignment="1">
      <alignment horizontal="center"/>
    </xf>
    <xf numFmtId="0" fontId="8" fillId="0" borderId="0" xfId="0" applyFont="1"/>
    <xf numFmtId="0" fontId="9" fillId="0" borderId="14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18" fillId="7" borderId="0" xfId="0" applyFont="1" applyFill="1"/>
    <xf numFmtId="0" fontId="18" fillId="7" borderId="0" xfId="0" applyFont="1" applyFill="1" applyAlignment="1">
      <alignment horizontal="center"/>
    </xf>
    <xf numFmtId="0" fontId="46" fillId="0" borderId="0" xfId="0" applyFont="1"/>
    <xf numFmtId="0" fontId="47" fillId="0" borderId="0" xfId="0" applyFont="1"/>
    <xf numFmtId="0" fontId="48" fillId="0" borderId="0" xfId="0" applyFont="1"/>
    <xf numFmtId="0" fontId="49" fillId="0" borderId="0" xfId="0" applyFont="1" applyAlignment="1">
      <alignment horizontal="center" vertical="center"/>
    </xf>
    <xf numFmtId="0" fontId="50" fillId="0" borderId="0" xfId="0" applyFont="1" applyAlignment="1">
      <alignment horizontal="center"/>
    </xf>
    <xf numFmtId="0" fontId="53" fillId="0" borderId="6" xfId="0" applyFont="1" applyBorder="1" applyAlignment="1">
      <alignment horizontal="center"/>
    </xf>
    <xf numFmtId="0" fontId="54" fillId="0" borderId="14" xfId="0" applyFont="1" applyBorder="1" applyAlignment="1">
      <alignment horizontal="center"/>
    </xf>
    <xf numFmtId="0" fontId="54" fillId="0" borderId="34" xfId="0" applyFont="1" applyBorder="1" applyAlignment="1">
      <alignment horizontal="center"/>
    </xf>
    <xf numFmtId="0" fontId="54" fillId="0" borderId="6" xfId="0" applyFont="1" applyBorder="1" applyAlignment="1">
      <alignment horizontal="left"/>
    </xf>
    <xf numFmtId="0" fontId="54" fillId="0" borderId="6" xfId="0" applyFont="1" applyBorder="1" applyAlignment="1">
      <alignment horizontal="center"/>
    </xf>
    <xf numFmtId="0" fontId="48" fillId="0" borderId="6" xfId="0" applyFont="1" applyBorder="1" applyAlignment="1">
      <alignment horizontal="center"/>
    </xf>
    <xf numFmtId="0" fontId="48" fillId="0" borderId="6" xfId="0" applyFont="1" applyBorder="1"/>
    <xf numFmtId="0" fontId="55" fillId="0" borderId="0" xfId="0" applyFont="1"/>
    <xf numFmtId="0" fontId="54" fillId="0" borderId="0" xfId="0" applyFont="1" applyAlignment="1">
      <alignment horizontal="center"/>
    </xf>
    <xf numFmtId="0" fontId="0" fillId="0" borderId="59" xfId="0" applyBorder="1"/>
    <xf numFmtId="0" fontId="20" fillId="0" borderId="59" xfId="2" applyFont="1" applyBorder="1"/>
    <xf numFmtId="0" fontId="20" fillId="0" borderId="50" xfId="2" applyFont="1" applyBorder="1"/>
    <xf numFmtId="0" fontId="56" fillId="0" borderId="14" xfId="0" applyFont="1" applyBorder="1" applyAlignment="1">
      <alignment horizontal="right"/>
    </xf>
    <xf numFmtId="0" fontId="57" fillId="0" borderId="14" xfId="2" applyFont="1" applyBorder="1" applyAlignment="1">
      <alignment horizontal="center"/>
    </xf>
    <xf numFmtId="0" fontId="58" fillId="0" borderId="6" xfId="2" applyFont="1" applyBorder="1" applyAlignment="1">
      <alignment horizontal="center" vertical="center"/>
    </xf>
    <xf numFmtId="0" fontId="58" fillId="0" borderId="6" xfId="0" applyFont="1" applyBorder="1" applyAlignment="1">
      <alignment horizontal="left"/>
    </xf>
    <xf numFmtId="0" fontId="58" fillId="0" borderId="35" xfId="0" applyFont="1" applyBorder="1" applyAlignment="1">
      <alignment horizontal="left"/>
    </xf>
    <xf numFmtId="0" fontId="53" fillId="0" borderId="37" xfId="0" applyFont="1" applyBorder="1" applyAlignment="1">
      <alignment horizontal="center"/>
    </xf>
    <xf numFmtId="0" fontId="53" fillId="0" borderId="14" xfId="0" applyFont="1" applyBorder="1" applyAlignment="1">
      <alignment horizontal="center"/>
    </xf>
    <xf numFmtId="0" fontId="20" fillId="0" borderId="34" xfId="0" applyFont="1" applyBorder="1"/>
    <xf numFmtId="0" fontId="54" fillId="0" borderId="0" xfId="0" applyFont="1"/>
    <xf numFmtId="0" fontId="56" fillId="0" borderId="18" xfId="0" applyFont="1" applyBorder="1" applyAlignment="1">
      <alignment horizontal="right"/>
    </xf>
    <xf numFmtId="0" fontId="57" fillId="0" borderId="18" xfId="2" applyFont="1" applyBorder="1" applyAlignment="1">
      <alignment horizontal="center"/>
    </xf>
    <xf numFmtId="0" fontId="58" fillId="0" borderId="0" xfId="2" applyFont="1"/>
    <xf numFmtId="0" fontId="58" fillId="0" borderId="0" xfId="2" applyFont="1" applyAlignment="1">
      <alignment horizontal="center" vertical="center"/>
    </xf>
    <xf numFmtId="0" fontId="58" fillId="0" borderId="0" xfId="2" applyFont="1" applyAlignment="1">
      <alignment horizontal="left"/>
    </xf>
    <xf numFmtId="0" fontId="58" fillId="0" borderId="2" xfId="2" applyFont="1" applyBorder="1" applyAlignment="1">
      <alignment horizontal="left"/>
    </xf>
    <xf numFmtId="0" fontId="53" fillId="0" borderId="18" xfId="0" applyFont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60" fillId="0" borderId="0" xfId="0" applyFont="1"/>
    <xf numFmtId="0" fontId="0" fillId="2" borderId="5" xfId="0" applyFill="1" applyBorder="1"/>
    <xf numFmtId="0" fontId="0" fillId="2" borderId="7" xfId="0" applyFill="1" applyBorder="1"/>
    <xf numFmtId="0" fontId="61" fillId="0" borderId="0" xfId="0" applyFont="1" applyAlignment="1">
      <alignment horizontal="center"/>
    </xf>
    <xf numFmtId="0" fontId="62" fillId="0" borderId="0" xfId="0" applyFont="1"/>
    <xf numFmtId="0" fontId="56" fillId="0" borderId="11" xfId="0" applyFont="1" applyBorder="1" applyAlignment="1">
      <alignment horizontal="right"/>
    </xf>
    <xf numFmtId="0" fontId="63" fillId="0" borderId="14" xfId="0" applyFont="1" applyBorder="1" applyAlignment="1">
      <alignment horizontal="center"/>
    </xf>
    <xf numFmtId="0" fontId="0" fillId="0" borderId="34" xfId="0" applyBorder="1"/>
    <xf numFmtId="0" fontId="60" fillId="0" borderId="34" xfId="0" applyFont="1" applyBorder="1" applyAlignment="1">
      <alignment horizontal="center"/>
    </xf>
    <xf numFmtId="0" fontId="60" fillId="0" borderId="6" xfId="0" applyFont="1" applyBorder="1" applyAlignment="1">
      <alignment horizontal="center"/>
    </xf>
    <xf numFmtId="0" fontId="60" fillId="0" borderId="35" xfId="0" applyFont="1" applyBorder="1" applyAlignment="1">
      <alignment horizontal="center"/>
    </xf>
    <xf numFmtId="0" fontId="64" fillId="0" borderId="14" xfId="0" applyFont="1" applyBorder="1" applyAlignment="1">
      <alignment horizontal="center"/>
    </xf>
    <xf numFmtId="0" fontId="60" fillId="0" borderId="34" xfId="0" applyFont="1" applyBorder="1"/>
    <xf numFmtId="0" fontId="60" fillId="0" borderId="6" xfId="0" applyFont="1" applyBorder="1"/>
    <xf numFmtId="0" fontId="60" fillId="0" borderId="35" xfId="0" applyFont="1" applyBorder="1"/>
    <xf numFmtId="0" fontId="20" fillId="0" borderId="14" xfId="0" applyFont="1" applyBorder="1"/>
    <xf numFmtId="0" fontId="56" fillId="0" borderId="11" xfId="2" applyFont="1" applyBorder="1" applyAlignment="1">
      <alignment horizontal="right" vertical="center"/>
    </xf>
    <xf numFmtId="0" fontId="57" fillId="0" borderId="1" xfId="2" applyFont="1" applyBorder="1" applyAlignment="1">
      <alignment horizontal="center"/>
    </xf>
    <xf numFmtId="0" fontId="58" fillId="0" borderId="5" xfId="2" applyFont="1" applyBorder="1" applyAlignment="1">
      <alignment horizontal="left"/>
    </xf>
    <xf numFmtId="0" fontId="65" fillId="0" borderId="20" xfId="0" applyFont="1" applyBorder="1"/>
    <xf numFmtId="0" fontId="58" fillId="0" borderId="20" xfId="0" applyFont="1" applyBorder="1" applyAlignment="1">
      <alignment horizontal="left"/>
    </xf>
    <xf numFmtId="0" fontId="58" fillId="0" borderId="7" xfId="0" applyFont="1" applyBorder="1" applyAlignment="1">
      <alignment horizontal="left"/>
    </xf>
    <xf numFmtId="0" fontId="63" fillId="0" borderId="18" xfId="0" applyFont="1" applyBorder="1" applyAlignment="1">
      <alignment horizontal="center"/>
    </xf>
    <xf numFmtId="0" fontId="0" fillId="0" borderId="8" xfId="0" applyBorder="1"/>
    <xf numFmtId="0" fontId="60" fillId="0" borderId="8" xfId="0" applyFont="1" applyBorder="1" applyAlignment="1">
      <alignment horizontal="center"/>
    </xf>
    <xf numFmtId="0" fontId="60" fillId="0" borderId="0" xfId="0" applyFont="1" applyAlignment="1">
      <alignment horizontal="center"/>
    </xf>
    <xf numFmtId="0" fontId="60" fillId="0" borderId="2" xfId="0" applyFont="1" applyBorder="1" applyAlignment="1">
      <alignment horizontal="center"/>
    </xf>
    <xf numFmtId="0" fontId="64" fillId="0" borderId="18" xfId="0" applyFont="1" applyBorder="1" applyAlignment="1">
      <alignment horizontal="center"/>
    </xf>
    <xf numFmtId="0" fontId="20" fillId="0" borderId="8" xfId="0" applyFont="1" applyBorder="1"/>
    <xf numFmtId="0" fontId="60" fillId="0" borderId="8" xfId="0" applyFont="1" applyBorder="1"/>
    <xf numFmtId="0" fontId="60" fillId="0" borderId="2" xfId="0" applyFont="1" applyBorder="1"/>
    <xf numFmtId="0" fontId="20" fillId="0" borderId="18" xfId="0" applyFont="1" applyBorder="1"/>
    <xf numFmtId="0" fontId="65" fillId="0" borderId="34" xfId="0" applyFont="1" applyBorder="1"/>
    <xf numFmtId="0" fontId="57" fillId="0" borderId="0" xfId="2" applyFont="1" applyAlignment="1">
      <alignment horizontal="center"/>
    </xf>
    <xf numFmtId="0" fontId="58" fillId="0" borderId="6" xfId="2" applyFont="1" applyBorder="1" applyAlignment="1">
      <alignment horizontal="left" vertical="center"/>
    </xf>
    <xf numFmtId="0" fontId="58" fillId="0" borderId="6" xfId="2" applyFont="1" applyBorder="1" applyAlignment="1">
      <alignment horizontal="left"/>
    </xf>
    <xf numFmtId="0" fontId="58" fillId="0" borderId="35" xfId="2" applyFont="1" applyBorder="1" applyAlignment="1">
      <alignment horizontal="left"/>
    </xf>
    <xf numFmtId="0" fontId="60" fillId="0" borderId="2" xfId="2" applyFont="1" applyBorder="1" applyAlignment="1">
      <alignment horizontal="center" vertical="center"/>
    </xf>
    <xf numFmtId="0" fontId="65" fillId="0" borderId="8" xfId="0" applyFont="1" applyBorder="1"/>
    <xf numFmtId="0" fontId="65" fillId="0" borderId="0" xfId="0" applyFont="1"/>
    <xf numFmtId="0" fontId="65" fillId="0" borderId="2" xfId="0" applyFont="1" applyBorder="1"/>
    <xf numFmtId="0" fontId="58" fillId="0" borderId="8" xfId="2" applyFont="1" applyBorder="1" applyAlignment="1">
      <alignment horizontal="left" vertical="center"/>
    </xf>
    <xf numFmtId="0" fontId="58" fillId="0" borderId="0" xfId="2" applyFont="1" applyAlignment="1">
      <alignment horizontal="left" vertical="center"/>
    </xf>
    <xf numFmtId="0" fontId="58" fillId="0" borderId="0" xfId="0" applyFont="1" applyAlignment="1">
      <alignment horizontal="left"/>
    </xf>
    <xf numFmtId="0" fontId="58" fillId="0" borderId="2" xfId="0" applyFont="1" applyBorder="1" applyAlignment="1">
      <alignment horizontal="left"/>
    </xf>
    <xf numFmtId="0" fontId="58" fillId="0" borderId="8" xfId="2" applyFont="1" applyBorder="1"/>
    <xf numFmtId="0" fontId="60" fillId="0" borderId="8" xfId="0" applyFont="1" applyBorder="1" applyAlignment="1">
      <alignment horizontal="left"/>
    </xf>
    <xf numFmtId="0" fontId="58" fillId="0" borderId="36" xfId="2" applyFont="1" applyBorder="1"/>
    <xf numFmtId="0" fontId="58" fillId="0" borderId="37" xfId="2" applyFont="1" applyBorder="1"/>
    <xf numFmtId="0" fontId="58" fillId="0" borderId="37" xfId="2" applyFont="1" applyBorder="1" applyAlignment="1">
      <alignment horizontal="left"/>
    </xf>
    <xf numFmtId="0" fontId="58" fillId="0" borderId="29" xfId="2" applyFont="1" applyBorder="1" applyAlignment="1">
      <alignment horizontal="left"/>
    </xf>
    <xf numFmtId="0" fontId="0" fillId="0" borderId="50" xfId="0" applyBorder="1"/>
    <xf numFmtId="0" fontId="65" fillId="0" borderId="37" xfId="0" applyFont="1" applyBorder="1"/>
    <xf numFmtId="0" fontId="56" fillId="0" borderId="1" xfId="0" applyFont="1" applyBorder="1" applyAlignment="1">
      <alignment horizontal="right"/>
    </xf>
    <xf numFmtId="15" fontId="58" fillId="0" borderId="5" xfId="2" applyNumberFormat="1" applyFont="1" applyBorder="1" applyAlignment="1">
      <alignment horizontal="left"/>
    </xf>
    <xf numFmtId="0" fontId="58" fillId="0" borderId="20" xfId="2" applyFont="1" applyBorder="1" applyAlignment="1">
      <alignment horizontal="left"/>
    </xf>
    <xf numFmtId="0" fontId="58" fillId="0" borderId="7" xfId="2" applyFont="1" applyBorder="1" applyAlignment="1">
      <alignment horizontal="left"/>
    </xf>
    <xf numFmtId="0" fontId="0" fillId="0" borderId="2" xfId="0" applyBorder="1"/>
    <xf numFmtId="0" fontId="58" fillId="0" borderId="34" xfId="2" applyFont="1" applyBorder="1"/>
    <xf numFmtId="0" fontId="56" fillId="0" borderId="18" xfId="0" applyFont="1" applyBorder="1" applyAlignment="1">
      <alignment horizontal="right" wrapText="1"/>
    </xf>
    <xf numFmtId="0" fontId="57" fillId="0" borderId="8" xfId="2" applyFont="1" applyBorder="1" applyAlignment="1">
      <alignment horizontal="center"/>
    </xf>
    <xf numFmtId="0" fontId="56" fillId="0" borderId="0" xfId="0" applyFont="1" applyAlignment="1">
      <alignment horizontal="right"/>
    </xf>
    <xf numFmtId="0" fontId="58" fillId="0" borderId="37" xfId="2" applyFont="1" applyBorder="1" applyAlignment="1">
      <alignment horizontal="center" vertical="center"/>
    </xf>
    <xf numFmtId="0" fontId="57" fillId="0" borderId="1" xfId="0" applyFont="1" applyBorder="1" applyAlignment="1">
      <alignment horizontal="center"/>
    </xf>
    <xf numFmtId="0" fontId="53" fillId="0" borderId="34" xfId="2" applyFont="1" applyBorder="1"/>
    <xf numFmtId="0" fontId="53" fillId="0" borderId="6" xfId="2" applyFont="1" applyBorder="1" applyAlignment="1">
      <alignment horizontal="center" vertical="center"/>
    </xf>
    <xf numFmtId="0" fontId="53" fillId="0" borderId="6" xfId="2" applyFont="1" applyBorder="1" applyAlignment="1">
      <alignment horizontal="left"/>
    </xf>
    <xf numFmtId="0" fontId="53" fillId="0" borderId="35" xfId="2" applyFont="1" applyBorder="1" applyAlignment="1">
      <alignment horizontal="left"/>
    </xf>
    <xf numFmtId="0" fontId="63" fillId="0" borderId="11" xfId="0" applyFont="1" applyBorder="1" applyAlignment="1">
      <alignment horizontal="center"/>
    </xf>
    <xf numFmtId="0" fontId="0" fillId="0" borderId="36" xfId="0" applyBorder="1"/>
    <xf numFmtId="0" fontId="60" fillId="0" borderId="36" xfId="0" applyFont="1" applyBorder="1" applyAlignment="1">
      <alignment horizontal="center"/>
    </xf>
    <xf numFmtId="0" fontId="60" fillId="0" borderId="37" xfId="0" applyFont="1" applyBorder="1" applyAlignment="1">
      <alignment horizontal="center"/>
    </xf>
    <xf numFmtId="0" fontId="60" fillId="0" borderId="29" xfId="0" applyFont="1" applyBorder="1" applyAlignment="1">
      <alignment horizontal="center"/>
    </xf>
    <xf numFmtId="0" fontId="0" fillId="0" borderId="60" xfId="0" applyBorder="1"/>
    <xf numFmtId="0" fontId="0" fillId="0" borderId="41" xfId="0" applyBorder="1"/>
    <xf numFmtId="0" fontId="53" fillId="0" borderId="8" xfId="2" applyFont="1" applyBorder="1" applyAlignment="1">
      <alignment horizontal="left"/>
    </xf>
    <xf numFmtId="0" fontId="53" fillId="0" borderId="0" xfId="2" applyFont="1" applyAlignment="1">
      <alignment horizontal="center" vertical="center"/>
    </xf>
    <xf numFmtId="0" fontId="53" fillId="0" borderId="0" xfId="0" applyFont="1" applyAlignment="1">
      <alignment horizontal="left"/>
    </xf>
    <xf numFmtId="0" fontId="53" fillId="0" borderId="2" xfId="0" applyFont="1" applyBorder="1" applyAlignment="1">
      <alignment horizontal="left"/>
    </xf>
    <xf numFmtId="0" fontId="53" fillId="0" borderId="8" xfId="2" applyFont="1" applyBorder="1"/>
    <xf numFmtId="168" fontId="53" fillId="0" borderId="1" xfId="0" applyNumberFormat="1" applyFont="1" applyBorder="1" applyAlignment="1">
      <alignment horizontal="center"/>
    </xf>
    <xf numFmtId="0" fontId="66" fillId="0" borderId="1" xfId="1" applyFont="1" applyBorder="1" applyProtection="1"/>
    <xf numFmtId="0" fontId="20" fillId="0" borderId="18" xfId="2" applyFont="1" applyBorder="1" applyAlignment="1">
      <alignment horizontal="left" vertical="center"/>
    </xf>
    <xf numFmtId="0" fontId="60" fillId="0" borderId="0" xfId="2" applyFont="1" applyAlignment="1">
      <alignment horizontal="center" vertical="center"/>
    </xf>
    <xf numFmtId="0" fontId="60" fillId="0" borderId="0" xfId="2" applyFont="1" applyAlignment="1">
      <alignment horizontal="left" vertical="center"/>
    </xf>
    <xf numFmtId="0" fontId="56" fillId="0" borderId="1" xfId="2" applyFont="1" applyBorder="1" applyAlignment="1">
      <alignment horizontal="right" vertical="center"/>
    </xf>
    <xf numFmtId="0" fontId="57" fillId="0" borderId="1" xfId="2" applyFont="1" applyBorder="1" applyAlignment="1">
      <alignment horizontal="center" vertical="center"/>
    </xf>
    <xf numFmtId="0" fontId="48" fillId="0" borderId="0" xfId="0" applyFont="1" applyAlignment="1">
      <alignment horizontal="center"/>
    </xf>
    <xf numFmtId="0" fontId="64" fillId="0" borderId="0" xfId="0" applyFont="1" applyAlignment="1">
      <alignment horizontal="center"/>
    </xf>
    <xf numFmtId="0" fontId="65" fillId="0" borderId="6" xfId="0" applyFont="1" applyBorder="1"/>
    <xf numFmtId="0" fontId="65" fillId="0" borderId="35" xfId="0" applyFont="1" applyBorder="1"/>
    <xf numFmtId="0" fontId="20" fillId="0" borderId="0" xfId="2" applyFont="1" applyAlignment="1">
      <alignment horizontal="left" vertical="center"/>
    </xf>
    <xf numFmtId="0" fontId="60" fillId="0" borderId="8" xfId="2" applyFont="1" applyBorder="1" applyAlignment="1">
      <alignment horizontal="center" vertical="center"/>
    </xf>
    <xf numFmtId="0" fontId="48" fillId="0" borderId="2" xfId="0" applyFont="1" applyBorder="1"/>
    <xf numFmtId="0" fontId="20" fillId="0" borderId="8" xfId="2" applyFont="1" applyBorder="1" applyAlignment="1">
      <alignment horizontal="left" vertical="center"/>
    </xf>
    <xf numFmtId="0" fontId="20" fillId="2" borderId="0" xfId="2" applyFont="1" applyFill="1" applyAlignment="1">
      <alignment horizontal="left" vertical="center"/>
    </xf>
    <xf numFmtId="0" fontId="0" fillId="2" borderId="0" xfId="0" applyFill="1"/>
    <xf numFmtId="0" fontId="64" fillId="0" borderId="11" xfId="0" applyFont="1" applyBorder="1" applyAlignment="1">
      <alignment horizontal="center"/>
    </xf>
    <xf numFmtId="0" fontId="20" fillId="0" borderId="36" xfId="2" applyFont="1" applyBorder="1" applyAlignment="1">
      <alignment horizontal="left" vertical="center"/>
    </xf>
    <xf numFmtId="0" fontId="60" fillId="0" borderId="36" xfId="2" applyFont="1" applyBorder="1" applyAlignment="1">
      <alignment horizontal="center" vertical="center"/>
    </xf>
    <xf numFmtId="0" fontId="60" fillId="0" borderId="37" xfId="0" applyFont="1" applyBorder="1"/>
    <xf numFmtId="0" fontId="60" fillId="0" borderId="29" xfId="2" applyFont="1" applyBorder="1" applyAlignment="1">
      <alignment horizontal="center" vertical="center"/>
    </xf>
    <xf numFmtId="0" fontId="20" fillId="0" borderId="11" xfId="2" applyFont="1" applyBorder="1" applyAlignment="1">
      <alignment horizontal="left" vertical="center"/>
    </xf>
    <xf numFmtId="0" fontId="60" fillId="0" borderId="37" xfId="2" applyFont="1" applyBorder="1" applyAlignment="1">
      <alignment horizontal="center" vertical="center"/>
    </xf>
    <xf numFmtId="0" fontId="60" fillId="0" borderId="37" xfId="2" applyFont="1" applyBorder="1" applyAlignment="1">
      <alignment horizontal="left" vertical="center"/>
    </xf>
    <xf numFmtId="0" fontId="48" fillId="0" borderId="37" xfId="0" applyFont="1" applyBorder="1"/>
    <xf numFmtId="0" fontId="48" fillId="0" borderId="29" xfId="0" applyFont="1" applyBorder="1"/>
    <xf numFmtId="168" fontId="65" fillId="0" borderId="1" xfId="0" applyNumberFormat="1" applyFont="1" applyBorder="1" applyAlignment="1">
      <alignment horizontal="center"/>
    </xf>
    <xf numFmtId="0" fontId="39" fillId="0" borderId="1" xfId="1" applyBorder="1" applyProtection="1"/>
    <xf numFmtId="0" fontId="59" fillId="0" borderId="0" xfId="0" applyFont="1"/>
    <xf numFmtId="0" fontId="65" fillId="0" borderId="5" xfId="0" applyFont="1" applyBorder="1"/>
    <xf numFmtId="0" fontId="65" fillId="0" borderId="7" xfId="0" applyFont="1" applyBorder="1"/>
    <xf numFmtId="0" fontId="53" fillId="0" borderId="5" xfId="0" applyFont="1" applyBorder="1"/>
    <xf numFmtId="0" fontId="53" fillId="0" borderId="20" xfId="0" applyFont="1" applyBorder="1"/>
    <xf numFmtId="0" fontId="53" fillId="0" borderId="7" xfId="0" applyFont="1" applyBorder="1"/>
    <xf numFmtId="0" fontId="48" fillId="2" borderId="0" xfId="0" applyFont="1" applyFill="1" applyAlignment="1">
      <alignment horizontal="center"/>
    </xf>
    <xf numFmtId="0" fontId="48" fillId="2" borderId="0" xfId="0" applyFont="1" applyFill="1"/>
    <xf numFmtId="0" fontId="48" fillId="0" borderId="8" xfId="0" applyFont="1" applyBorder="1"/>
    <xf numFmtId="0" fontId="54" fillId="0" borderId="2" xfId="0" applyFont="1" applyBorder="1" applyAlignment="1">
      <alignment horizontal="center"/>
    </xf>
    <xf numFmtId="0" fontId="56" fillId="0" borderId="1" xfId="0" applyFont="1" applyBorder="1" applyAlignment="1">
      <alignment horizontal="right" vertical="center" wrapText="1"/>
    </xf>
    <xf numFmtId="0" fontId="67" fillId="0" borderId="18" xfId="0" applyFont="1" applyBorder="1"/>
    <xf numFmtId="0" fontId="53" fillId="0" borderId="5" xfId="0" applyFont="1" applyBorder="1" applyAlignment="1">
      <alignment horizontal="left" wrapText="1"/>
    </xf>
    <xf numFmtId="0" fontId="53" fillId="0" borderId="11" xfId="0" applyFont="1" applyBorder="1" applyAlignment="1">
      <alignment horizontal="center"/>
    </xf>
    <xf numFmtId="0" fontId="67" fillId="0" borderId="11" xfId="0" applyFont="1" applyBorder="1"/>
    <xf numFmtId="0" fontId="48" fillId="2" borderId="37" xfId="0" applyFont="1" applyFill="1" applyBorder="1" applyAlignment="1">
      <alignment horizontal="center"/>
    </xf>
    <xf numFmtId="0" fontId="48" fillId="2" borderId="37" xfId="0" applyFont="1" applyFill="1" applyBorder="1"/>
    <xf numFmtId="0" fontId="48" fillId="0" borderId="36" xfId="0" applyFont="1" applyBorder="1"/>
    <xf numFmtId="0" fontId="54" fillId="0" borderId="29" xfId="0" applyFont="1" applyBorder="1" applyAlignment="1">
      <alignment horizontal="center"/>
    </xf>
    <xf numFmtId="0" fontId="57" fillId="0" borderId="11" xfId="2" applyFont="1" applyBorder="1" applyAlignment="1">
      <alignment horizontal="center"/>
    </xf>
    <xf numFmtId="0" fontId="65" fillId="0" borderId="36" xfId="0" applyFont="1" applyBorder="1"/>
    <xf numFmtId="0" fontId="65" fillId="0" borderId="29" xfId="0" applyFont="1" applyBorder="1"/>
    <xf numFmtId="0" fontId="68" fillId="0" borderId="0" xfId="0" applyFont="1" applyAlignment="1">
      <alignment horizontal="center"/>
    </xf>
    <xf numFmtId="171" fontId="68" fillId="0" borderId="0" xfId="0" applyNumberFormat="1" applyFont="1" applyAlignment="1">
      <alignment horizontal="center"/>
    </xf>
    <xf numFmtId="0" fontId="20" fillId="0" borderId="0" xfId="2" applyFont="1"/>
    <xf numFmtId="14" fontId="70" fillId="0" borderId="0" xfId="2" applyNumberFormat="1" applyFont="1" applyAlignment="1">
      <alignment horizontal="center"/>
    </xf>
    <xf numFmtId="0" fontId="60" fillId="0" borderId="0" xfId="2" applyFont="1" applyAlignment="1">
      <alignment horizontal="center"/>
    </xf>
    <xf numFmtId="14" fontId="60" fillId="2" borderId="14" xfId="2" applyNumberFormat="1" applyFont="1" applyFill="1" applyBorder="1" applyAlignment="1">
      <alignment horizontal="center"/>
    </xf>
    <xf numFmtId="1" fontId="53" fillId="0" borderId="35" xfId="0" applyNumberFormat="1" applyFont="1" applyBorder="1" applyAlignment="1">
      <alignment horizontal="center"/>
    </xf>
    <xf numFmtId="0" fontId="53" fillId="0" borderId="0" xfId="0" applyFont="1" applyAlignment="1">
      <alignment horizontal="center"/>
    </xf>
    <xf numFmtId="1" fontId="53" fillId="0" borderId="2" xfId="0" applyNumberFormat="1" applyFont="1" applyBorder="1" applyAlignment="1">
      <alignment horizontal="center"/>
    </xf>
    <xf numFmtId="0" fontId="20" fillId="0" borderId="0" xfId="2" applyFont="1" applyAlignment="1">
      <alignment horizontal="center"/>
    </xf>
    <xf numFmtId="1" fontId="53" fillId="0" borderId="29" xfId="0" applyNumberFormat="1" applyFont="1" applyBorder="1" applyAlignment="1">
      <alignment horizontal="center"/>
    </xf>
    <xf numFmtId="0" fontId="63" fillId="2" borderId="0" xfId="0" applyFont="1" applyFill="1" applyAlignment="1">
      <alignment horizontal="center"/>
    </xf>
    <xf numFmtId="0" fontId="33" fillId="0" borderId="0" xfId="0" applyFont="1" applyAlignment="1">
      <alignment horizontal="center" vertical="center" shrinkToFit="1"/>
    </xf>
    <xf numFmtId="0" fontId="34" fillId="0" borderId="0" xfId="0" applyFont="1" applyAlignment="1">
      <alignment horizontal="center" vertical="center" shrinkToFit="1"/>
    </xf>
    <xf numFmtId="0" fontId="71" fillId="0" borderId="0" xfId="0" applyFont="1" applyAlignment="1">
      <alignment horizontal="center"/>
    </xf>
    <xf numFmtId="0" fontId="72" fillId="0" borderId="0" xfId="0" applyFont="1" applyAlignment="1">
      <alignment horizontal="center"/>
    </xf>
    <xf numFmtId="0" fontId="33" fillId="0" borderId="0" xfId="0" applyFont="1"/>
    <xf numFmtId="0" fontId="69" fillId="0" borderId="0" xfId="0" applyFont="1" applyAlignment="1">
      <alignment horizontal="center"/>
    </xf>
    <xf numFmtId="0" fontId="69" fillId="0" borderId="2" xfId="0" applyFont="1" applyBorder="1" applyAlignment="1">
      <alignment horizontal="center"/>
    </xf>
    <xf numFmtId="164" fontId="60" fillId="0" borderId="1" xfId="0" applyNumberFormat="1" applyFont="1" applyBorder="1" applyAlignment="1">
      <alignment horizontal="center"/>
    </xf>
    <xf numFmtId="0" fontId="52" fillId="0" borderId="1" xfId="2" applyFont="1" applyBorder="1" applyAlignment="1">
      <alignment horizontal="center" vertical="center"/>
    </xf>
    <xf numFmtId="0" fontId="20" fillId="0" borderId="6" xfId="0" applyFont="1" applyBorder="1"/>
    <xf numFmtId="0" fontId="20" fillId="0" borderId="8" xfId="2" applyFont="1" applyBorder="1"/>
    <xf numFmtId="0" fontId="20" fillId="0" borderId="2" xfId="2" applyFont="1" applyBorder="1"/>
    <xf numFmtId="0" fontId="58" fillId="0" borderId="0" xfId="0" applyFont="1" applyAlignment="1">
      <alignment horizontal="center"/>
    </xf>
    <xf numFmtId="0" fontId="74" fillId="0" borderId="0" xfId="0" applyFont="1" applyAlignment="1">
      <alignment horizontal="center"/>
    </xf>
    <xf numFmtId="0" fontId="60" fillId="0" borderId="14" xfId="2" applyFont="1" applyBorder="1" applyAlignment="1">
      <alignment horizontal="center"/>
    </xf>
    <xf numFmtId="14" fontId="60" fillId="0" borderId="1" xfId="0" applyNumberFormat="1" applyFont="1" applyBorder="1" applyAlignment="1">
      <alignment horizontal="center"/>
    </xf>
    <xf numFmtId="0" fontId="60" fillId="0" borderId="2" xfId="2" applyFont="1" applyBorder="1" applyAlignment="1">
      <alignment horizontal="center"/>
    </xf>
    <xf numFmtId="0" fontId="60" fillId="0" borderId="18" xfId="2" applyFont="1" applyBorder="1" applyAlignment="1">
      <alignment horizontal="center"/>
    </xf>
    <xf numFmtId="0" fontId="75" fillId="0" borderId="0" xfId="0" applyFont="1" applyAlignment="1">
      <alignment horizontal="center" vertical="center"/>
    </xf>
    <xf numFmtId="0" fontId="69" fillId="0" borderId="15" xfId="0" applyFont="1" applyBorder="1" applyAlignment="1">
      <alignment horizontal="center" vertical="center"/>
    </xf>
    <xf numFmtId="0" fontId="69" fillId="0" borderId="19" xfId="0" applyFont="1" applyBorder="1" applyAlignment="1">
      <alignment horizontal="center" vertical="center"/>
    </xf>
    <xf numFmtId="0" fontId="69" fillId="0" borderId="17" xfId="0" applyFont="1" applyBorder="1" applyAlignment="1">
      <alignment horizontal="center" vertical="center"/>
    </xf>
    <xf numFmtId="0" fontId="69" fillId="0" borderId="1" xfId="0" applyFont="1" applyBorder="1" applyAlignment="1">
      <alignment horizontal="center" vertical="center"/>
    </xf>
    <xf numFmtId="0" fontId="69" fillId="0" borderId="20" xfId="0" applyFont="1" applyBorder="1" applyAlignment="1">
      <alignment horizontal="center" vertical="center"/>
    </xf>
    <xf numFmtId="0" fontId="69" fillId="0" borderId="0" xfId="0" applyFont="1" applyAlignment="1">
      <alignment horizontal="center" vertical="center"/>
    </xf>
    <xf numFmtId="0" fontId="76" fillId="0" borderId="0" xfId="0" applyFont="1" applyAlignment="1">
      <alignment horizontal="center" vertical="center"/>
    </xf>
    <xf numFmtId="0" fontId="20" fillId="0" borderId="20" xfId="0" applyFont="1" applyBorder="1" applyAlignment="1">
      <alignment horizontal="center" vertical="center"/>
    </xf>
    <xf numFmtId="0" fontId="77" fillId="0" borderId="0" xfId="0" applyFont="1"/>
    <xf numFmtId="0" fontId="73" fillId="0" borderId="18" xfId="0" applyFont="1" applyBorder="1" applyAlignment="1">
      <alignment horizontal="center"/>
    </xf>
    <xf numFmtId="0" fontId="77" fillId="0" borderId="23" xfId="0" applyFont="1" applyBorder="1"/>
    <xf numFmtId="14" fontId="77" fillId="0" borderId="23" xfId="0" applyNumberFormat="1" applyFont="1" applyBorder="1"/>
    <xf numFmtId="0" fontId="77" fillId="0" borderId="60" xfId="0" applyFont="1" applyBorder="1" applyAlignment="1">
      <alignment horizontal="center"/>
    </xf>
    <xf numFmtId="0" fontId="77" fillId="0" borderId="0" xfId="0" applyFont="1" applyAlignment="1">
      <alignment horizontal="center"/>
    </xf>
    <xf numFmtId="0" fontId="78" fillId="0" borderId="27" xfId="0" applyFont="1" applyBorder="1" applyAlignment="1">
      <alignment horizontal="left" vertical="center" wrapText="1"/>
    </xf>
    <xf numFmtId="0" fontId="79" fillId="0" borderId="27" xfId="0" applyFont="1" applyBorder="1" applyAlignment="1">
      <alignment horizontal="left" vertical="center" wrapText="1"/>
    </xf>
    <xf numFmtId="0" fontId="77" fillId="0" borderId="49" xfId="0" applyFont="1" applyBorder="1" applyAlignment="1">
      <alignment horizontal="center"/>
    </xf>
    <xf numFmtId="166" fontId="20" fillId="0" borderId="0" xfId="0" applyNumberFormat="1" applyFont="1"/>
    <xf numFmtId="0" fontId="60" fillId="0" borderId="11" xfId="2" applyFont="1" applyBorder="1" applyAlignment="1">
      <alignment horizontal="center"/>
    </xf>
    <xf numFmtId="0" fontId="60" fillId="0" borderId="29" xfId="2" applyFont="1" applyBorder="1" applyAlignment="1">
      <alignment horizontal="center"/>
    </xf>
    <xf numFmtId="0" fontId="77" fillId="0" borderId="48" xfId="0" applyFont="1" applyBorder="1" applyAlignment="1">
      <alignment horizontal="center"/>
    </xf>
    <xf numFmtId="0" fontId="73" fillId="0" borderId="20" xfId="0" applyFont="1" applyBorder="1" applyAlignment="1">
      <alignment horizontal="left"/>
    </xf>
    <xf numFmtId="0" fontId="77" fillId="0" borderId="20" xfId="0" applyFont="1" applyBorder="1"/>
    <xf numFmtId="0" fontId="73" fillId="0" borderId="20" xfId="0" applyFont="1" applyBorder="1"/>
    <xf numFmtId="0" fontId="73" fillId="0" borderId="8" xfId="0" applyFont="1" applyBorder="1" applyAlignment="1">
      <alignment horizontal="center"/>
    </xf>
    <xf numFmtId="0" fontId="73" fillId="0" borderId="0" xfId="0" applyFont="1" applyAlignment="1">
      <alignment horizontal="center"/>
    </xf>
    <xf numFmtId="0" fontId="80" fillId="0" borderId="0" xfId="0" applyFont="1" applyAlignment="1">
      <alignment horizontal="center"/>
    </xf>
    <xf numFmtId="0" fontId="33" fillId="0" borderId="0" xfId="0" applyFont="1" applyAlignment="1">
      <alignment horizontal="center" vertical="center" wrapText="1"/>
    </xf>
    <xf numFmtId="0" fontId="69" fillId="0" borderId="0" xfId="0" applyFont="1" applyAlignment="1">
      <alignment horizontal="left"/>
    </xf>
    <xf numFmtId="0" fontId="81" fillId="0" borderId="0" xfId="0" applyFont="1" applyAlignment="1">
      <alignment horizontal="center"/>
    </xf>
    <xf numFmtId="0" fontId="69" fillId="0" borderId="61" xfId="0" applyFont="1" applyBorder="1" applyAlignment="1">
      <alignment horizontal="left"/>
    </xf>
    <xf numFmtId="0" fontId="69" fillId="0" borderId="0" xfId="0" applyFont="1" applyAlignment="1">
      <alignment horizontal="left" vertical="center"/>
    </xf>
    <xf numFmtId="0" fontId="69" fillId="0" borderId="62" xfId="0" applyFont="1" applyBorder="1" applyAlignment="1">
      <alignment horizontal="left" vertical="center"/>
    </xf>
    <xf numFmtId="0" fontId="69" fillId="0" borderId="52" xfId="0" applyFont="1" applyBorder="1" applyAlignment="1">
      <alignment horizontal="left" vertical="center"/>
    </xf>
    <xf numFmtId="0" fontId="69" fillId="0" borderId="63" xfId="0" applyFont="1" applyBorder="1" applyAlignment="1">
      <alignment horizontal="left"/>
    </xf>
    <xf numFmtId="0" fontId="33" fillId="2" borderId="20" xfId="0" applyFont="1" applyFill="1" applyBorder="1" applyAlignment="1">
      <alignment horizontal="center" vertical="center" wrapText="1"/>
    </xf>
    <xf numFmtId="167" fontId="69" fillId="2" borderId="34" xfId="0" applyNumberFormat="1" applyFont="1" applyFill="1" applyBorder="1" applyAlignment="1">
      <alignment horizontal="center"/>
    </xf>
    <xf numFmtId="0" fontId="69" fillId="4" borderId="6" xfId="0" applyFont="1" applyFill="1" applyBorder="1" applyAlignment="1">
      <alignment horizontal="center"/>
    </xf>
    <xf numFmtId="1" fontId="69" fillId="0" borderId="35" xfId="0" applyNumberFormat="1" applyFont="1" applyBorder="1" applyAlignment="1">
      <alignment horizontal="center"/>
    </xf>
    <xf numFmtId="167" fontId="69" fillId="2" borderId="8" xfId="0" applyNumberFormat="1" applyFont="1" applyFill="1" applyBorder="1" applyAlignment="1">
      <alignment horizontal="center"/>
    </xf>
    <xf numFmtId="0" fontId="69" fillId="4" borderId="0" xfId="0" applyFont="1" applyFill="1" applyAlignment="1">
      <alignment horizontal="center"/>
    </xf>
    <xf numFmtId="1" fontId="69" fillId="0" borderId="2" xfId="0" applyNumberFormat="1" applyFont="1" applyBorder="1" applyAlignment="1">
      <alignment horizontal="center"/>
    </xf>
    <xf numFmtId="167" fontId="69" fillId="2" borderId="36" xfId="0" applyNumberFormat="1" applyFont="1" applyFill="1" applyBorder="1" applyAlignment="1">
      <alignment horizontal="center"/>
    </xf>
    <xf numFmtId="0" fontId="69" fillId="4" borderId="37" xfId="0" applyFont="1" applyFill="1" applyBorder="1" applyAlignment="1">
      <alignment horizontal="center"/>
    </xf>
    <xf numFmtId="1" fontId="69" fillId="0" borderId="29" xfId="0" applyNumberFormat="1" applyFont="1" applyBorder="1" applyAlignment="1">
      <alignment horizontal="center"/>
    </xf>
    <xf numFmtId="0" fontId="63" fillId="0" borderId="0" xfId="0" applyFont="1" applyAlignment="1">
      <alignment horizontal="center"/>
    </xf>
    <xf numFmtId="0" fontId="83" fillId="0" borderId="0" xfId="0" applyFont="1" applyAlignment="1">
      <alignment horizontal="center"/>
    </xf>
    <xf numFmtId="0" fontId="80" fillId="0" borderId="0" xfId="0" applyFont="1"/>
    <xf numFmtId="0" fontId="34" fillId="0" borderId="37" xfId="0" applyFont="1" applyBorder="1" applyAlignment="1">
      <alignment horizontal="center" vertical="center" shrinkToFit="1"/>
    </xf>
    <xf numFmtId="0" fontId="34" fillId="0" borderId="29" xfId="0" applyFont="1" applyBorder="1" applyAlignment="1">
      <alignment horizontal="center" vertical="center" shrinkToFit="1"/>
    </xf>
    <xf numFmtId="164" fontId="54" fillId="0" borderId="1" xfId="0" applyNumberFormat="1" applyFont="1" applyBorder="1" applyAlignment="1">
      <alignment horizontal="center"/>
    </xf>
    <xf numFmtId="0" fontId="60" fillId="0" borderId="4" xfId="0" applyFont="1" applyBorder="1" applyAlignment="1">
      <alignment horizontal="center"/>
    </xf>
    <xf numFmtId="0" fontId="74" fillId="0" borderId="9" xfId="0" applyFont="1" applyBorder="1" applyAlignment="1">
      <alignment horizontal="center"/>
    </xf>
    <xf numFmtId="0" fontId="74" fillId="0" borderId="12" xfId="0" applyFont="1" applyBorder="1" applyAlignment="1">
      <alignment horizontal="center"/>
    </xf>
    <xf numFmtId="0" fontId="74" fillId="0" borderId="54" xfId="0" applyFont="1" applyBorder="1" applyAlignment="1">
      <alignment horizontal="center"/>
    </xf>
    <xf numFmtId="0" fontId="74" fillId="0" borderId="13" xfId="0" applyFont="1" applyBorder="1" applyAlignment="1">
      <alignment horizontal="center"/>
    </xf>
    <xf numFmtId="14" fontId="54" fillId="0" borderId="1" xfId="0" applyNumberFormat="1" applyFont="1" applyBorder="1" applyAlignment="1">
      <alignment horizontal="center"/>
    </xf>
    <xf numFmtId="0" fontId="74" fillId="0" borderId="15" xfId="0" applyFont="1" applyBorder="1" applyAlignment="1">
      <alignment horizontal="center"/>
    </xf>
    <xf numFmtId="0" fontId="74" fillId="0" borderId="16" xfId="0" applyFont="1" applyBorder="1" applyAlignment="1">
      <alignment horizontal="center"/>
    </xf>
    <xf numFmtId="0" fontId="74" fillId="0" borderId="17" xfId="0" applyFont="1" applyBorder="1" applyAlignment="1">
      <alignment horizontal="center"/>
    </xf>
    <xf numFmtId="0" fontId="84" fillId="0" borderId="0" xfId="0" applyFont="1" applyAlignment="1">
      <alignment horizontal="center" vertical="center"/>
    </xf>
    <xf numFmtId="0" fontId="60" fillId="0" borderId="30" xfId="0" applyFont="1" applyBorder="1" applyAlignment="1">
      <alignment horizontal="center" vertical="center"/>
    </xf>
    <xf numFmtId="0" fontId="60" fillId="0" borderId="43" xfId="0" applyFont="1" applyBorder="1" applyAlignment="1">
      <alignment horizontal="center" vertical="center"/>
    </xf>
    <xf numFmtId="0" fontId="60" fillId="0" borderId="44" xfId="0" applyFont="1" applyBorder="1" applyAlignment="1">
      <alignment horizontal="center" vertical="center"/>
    </xf>
    <xf numFmtId="0" fontId="60" fillId="0" borderId="14" xfId="0" applyFont="1" applyBorder="1" applyAlignment="1">
      <alignment horizontal="center" vertical="center"/>
    </xf>
    <xf numFmtId="0" fontId="60" fillId="0" borderId="35" xfId="0" applyFont="1" applyBorder="1" applyAlignment="1">
      <alignment horizontal="center" vertical="center"/>
    </xf>
    <xf numFmtId="0" fontId="76" fillId="0" borderId="15" xfId="0" applyFont="1" applyBorder="1" applyAlignment="1">
      <alignment horizontal="center" vertical="center"/>
    </xf>
    <xf numFmtId="0" fontId="76" fillId="0" borderId="16" xfId="0" applyFont="1" applyBorder="1" applyAlignment="1">
      <alignment horizontal="center" vertical="center"/>
    </xf>
    <xf numFmtId="0" fontId="76" fillId="0" borderId="5" xfId="0" applyFont="1" applyBorder="1" applyAlignment="1">
      <alignment horizontal="center" vertical="center"/>
    </xf>
    <xf numFmtId="0" fontId="76" fillId="0" borderId="21" xfId="0" applyFont="1" applyBorder="1" applyAlignment="1">
      <alignment horizontal="center" vertical="center"/>
    </xf>
    <xf numFmtId="0" fontId="76" fillId="0" borderId="17" xfId="0" applyFont="1" applyBorder="1" applyAlignment="1">
      <alignment horizontal="center" vertical="center"/>
    </xf>
    <xf numFmtId="0" fontId="85" fillId="2" borderId="4" xfId="0" applyFont="1" applyFill="1" applyBorder="1" applyAlignment="1">
      <alignment horizontal="center"/>
    </xf>
    <xf numFmtId="0" fontId="77" fillId="0" borderId="25" xfId="0" applyFont="1" applyBorder="1"/>
    <xf numFmtId="0" fontId="77" fillId="0" borderId="38" xfId="0" applyFont="1" applyBorder="1"/>
    <xf numFmtId="165" fontId="77" fillId="0" borderId="38" xfId="0" applyNumberFormat="1" applyFont="1" applyBorder="1"/>
    <xf numFmtId="0" fontId="77" fillId="0" borderId="64" xfId="0" applyFont="1" applyBorder="1"/>
    <xf numFmtId="0" fontId="77" fillId="0" borderId="26" xfId="0" applyFont="1" applyBorder="1" applyAlignment="1">
      <alignment horizontal="center"/>
    </xf>
    <xf numFmtId="0" fontId="20" fillId="0" borderId="65" xfId="0" applyFont="1" applyBorder="1" applyAlignment="1">
      <alignment horizontal="center"/>
    </xf>
    <xf numFmtId="0" fontId="20" fillId="0" borderId="64" xfId="0" applyFont="1" applyBorder="1" applyAlignment="1">
      <alignment horizontal="center"/>
    </xf>
    <xf numFmtId="0" fontId="20" fillId="0" borderId="25" xfId="0" applyFont="1" applyBorder="1" applyAlignment="1">
      <alignment horizontal="center"/>
    </xf>
    <xf numFmtId="0" fontId="20" fillId="8" borderId="44" xfId="2" applyFont="1" applyFill="1" applyBorder="1" applyAlignment="1">
      <alignment horizontal="left"/>
    </xf>
    <xf numFmtId="0" fontId="85" fillId="2" borderId="66" xfId="0" applyFont="1" applyFill="1" applyBorder="1" applyAlignment="1">
      <alignment horizontal="center"/>
    </xf>
    <xf numFmtId="0" fontId="77" fillId="0" borderId="67" xfId="0" applyFont="1" applyBorder="1"/>
    <xf numFmtId="0" fontId="77" fillId="0" borderId="27" xfId="0" applyFont="1" applyBorder="1"/>
    <xf numFmtId="165" fontId="77" fillId="0" borderId="27" xfId="0" applyNumberFormat="1" applyFont="1" applyBorder="1"/>
    <xf numFmtId="0" fontId="77" fillId="0" borderId="68" xfId="0" applyFont="1" applyBorder="1"/>
    <xf numFmtId="0" fontId="77" fillId="0" borderId="69" xfId="0" applyFont="1" applyBorder="1" applyAlignment="1">
      <alignment horizontal="center"/>
    </xf>
    <xf numFmtId="0" fontId="20" fillId="0" borderId="51" xfId="0" applyFont="1" applyBorder="1" applyAlignment="1">
      <alignment horizontal="center"/>
    </xf>
    <xf numFmtId="0" fontId="20" fillId="0" borderId="68" xfId="0" applyFont="1" applyBorder="1" applyAlignment="1">
      <alignment horizontal="center"/>
    </xf>
    <xf numFmtId="0" fontId="20" fillId="0" borderId="67" xfId="0" applyFont="1" applyBorder="1" applyAlignment="1">
      <alignment horizontal="center"/>
    </xf>
    <xf numFmtId="0" fontId="20" fillId="8" borderId="59" xfId="2" applyFont="1" applyFill="1" applyBorder="1" applyAlignment="1">
      <alignment horizontal="left"/>
    </xf>
    <xf numFmtId="0" fontId="85" fillId="2" borderId="13" xfId="0" applyFont="1" applyFill="1" applyBorder="1" applyAlignment="1">
      <alignment horizontal="center"/>
    </xf>
    <xf numFmtId="0" fontId="77" fillId="0" borderId="70" xfId="0" applyFont="1" applyBorder="1"/>
    <xf numFmtId="0" fontId="77" fillId="0" borderId="39" xfId="0" applyFont="1" applyBorder="1"/>
    <xf numFmtId="165" fontId="77" fillId="0" borderId="39" xfId="0" applyNumberFormat="1" applyFont="1" applyBorder="1"/>
    <xf numFmtId="0" fontId="77" fillId="0" borderId="71" xfId="0" applyFont="1" applyBorder="1"/>
    <xf numFmtId="0" fontId="77" fillId="0" borderId="72" xfId="0" applyFont="1" applyBorder="1" applyAlignment="1">
      <alignment horizontal="center"/>
    </xf>
    <xf numFmtId="0" fontId="20" fillId="0" borderId="73" xfId="0" applyFont="1" applyBorder="1" applyAlignment="1">
      <alignment horizontal="center"/>
    </xf>
    <xf numFmtId="0" fontId="20" fillId="0" borderId="71" xfId="0" applyFont="1" applyBorder="1" applyAlignment="1">
      <alignment horizontal="center"/>
    </xf>
    <xf numFmtId="0" fontId="20" fillId="0" borderId="70" xfId="0" applyFont="1" applyBorder="1" applyAlignment="1">
      <alignment horizontal="center"/>
    </xf>
    <xf numFmtId="0" fontId="20" fillId="8" borderId="42" xfId="2" applyFont="1" applyFill="1" applyBorder="1" applyAlignment="1">
      <alignment horizontal="left"/>
    </xf>
    <xf numFmtId="0" fontId="71" fillId="9" borderId="1" xfId="0" applyFont="1" applyFill="1" applyBorder="1" applyAlignment="1">
      <alignment horizontal="center"/>
    </xf>
    <xf numFmtId="0" fontId="77" fillId="0" borderId="64" xfId="0" applyFont="1" applyBorder="1" applyAlignment="1">
      <alignment horizontal="center"/>
    </xf>
    <xf numFmtId="0" fontId="77" fillId="0" borderId="68" xfId="0" applyFont="1" applyBorder="1" applyAlignment="1">
      <alignment horizontal="center"/>
    </xf>
    <xf numFmtId="0" fontId="77" fillId="0" borderId="74" xfId="0" applyFont="1" applyBorder="1" applyAlignment="1">
      <alignment horizontal="center"/>
    </xf>
    <xf numFmtId="0" fontId="77" fillId="0" borderId="71" xfId="0" applyFont="1" applyBorder="1" applyAlignment="1">
      <alignment horizontal="center"/>
    </xf>
    <xf numFmtId="0" fontId="77" fillId="0" borderId="47" xfId="0" applyFont="1" applyBorder="1" applyAlignment="1">
      <alignment horizontal="center"/>
    </xf>
    <xf numFmtId="0" fontId="20" fillId="0" borderId="23" xfId="0" applyFont="1" applyBorder="1" applyAlignment="1">
      <alignment horizontal="center"/>
    </xf>
    <xf numFmtId="0" fontId="20" fillId="0" borderId="47" xfId="0" applyFont="1" applyBorder="1" applyAlignment="1">
      <alignment horizontal="center"/>
    </xf>
    <xf numFmtId="0" fontId="20" fillId="0" borderId="22" xfId="0" applyFont="1" applyBorder="1" applyAlignment="1">
      <alignment horizontal="center"/>
    </xf>
    <xf numFmtId="0" fontId="20" fillId="0" borderId="75" xfId="0" applyFont="1" applyBorder="1" applyAlignment="1">
      <alignment horizontal="center"/>
    </xf>
    <xf numFmtId="0" fontId="20" fillId="0" borderId="74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60" fillId="0" borderId="5" xfId="0" applyFont="1" applyBorder="1"/>
    <xf numFmtId="0" fontId="20" fillId="0" borderId="20" xfId="0" applyFont="1" applyBorder="1"/>
    <xf numFmtId="0" fontId="20" fillId="0" borderId="7" xfId="0" applyFont="1" applyBorder="1"/>
    <xf numFmtId="0" fontId="86" fillId="0" borderId="5" xfId="0" applyFont="1" applyBorder="1" applyAlignment="1">
      <alignment horizontal="center"/>
    </xf>
    <xf numFmtId="0" fontId="86" fillId="0" borderId="7" xfId="0" applyFont="1" applyBorder="1" applyAlignment="1">
      <alignment horizontal="center"/>
    </xf>
    <xf numFmtId="0" fontId="60" fillId="0" borderId="21" xfId="0" applyFont="1" applyBorder="1" applyAlignment="1">
      <alignment horizontal="center"/>
    </xf>
    <xf numFmtId="0" fontId="60" fillId="0" borderId="15" xfId="0" applyFont="1" applyBorder="1" applyAlignment="1">
      <alignment horizontal="center"/>
    </xf>
    <xf numFmtId="0" fontId="60" fillId="0" borderId="5" xfId="0" applyFont="1" applyBorder="1" applyAlignment="1">
      <alignment horizontal="center"/>
    </xf>
    <xf numFmtId="0" fontId="20" fillId="0" borderId="35" xfId="0" applyFont="1" applyBorder="1"/>
    <xf numFmtId="0" fontId="20" fillId="0" borderId="34" xfId="0" applyFont="1" applyBorder="1" applyAlignment="1">
      <alignment horizontal="center"/>
    </xf>
    <xf numFmtId="0" fontId="20" fillId="0" borderId="6" xfId="0" applyFont="1" applyBorder="1" applyAlignment="1">
      <alignment horizontal="center"/>
    </xf>
    <xf numFmtId="0" fontId="20" fillId="0" borderId="35" xfId="0" applyFont="1" applyBorder="1" applyAlignment="1">
      <alignment horizontal="center"/>
    </xf>
    <xf numFmtId="0" fontId="20" fillId="0" borderId="36" xfId="0" applyFont="1" applyBorder="1" applyAlignment="1">
      <alignment horizontal="center"/>
    </xf>
    <xf numFmtId="0" fontId="20" fillId="0" borderId="37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0" fontId="20" fillId="0" borderId="1" xfId="0" applyFont="1" applyBorder="1"/>
    <xf numFmtId="0" fontId="20" fillId="0" borderId="11" xfId="0" applyFont="1" applyBorder="1"/>
    <xf numFmtId="0" fontId="34" fillId="10" borderId="1" xfId="2" applyFont="1" applyFill="1" applyBorder="1" applyAlignment="1">
      <alignment horizontal="center"/>
    </xf>
    <xf numFmtId="0" fontId="34" fillId="0" borderId="0" xfId="2" applyFont="1" applyAlignment="1">
      <alignment horizontal="center"/>
    </xf>
    <xf numFmtId="0" fontId="71" fillId="0" borderId="0" xfId="2" applyFont="1" applyAlignment="1">
      <alignment horizontal="left"/>
    </xf>
    <xf numFmtId="0" fontId="69" fillId="0" borderId="0" xfId="2" applyFont="1" applyAlignment="1">
      <alignment horizontal="left"/>
    </xf>
    <xf numFmtId="0" fontId="58" fillId="0" borderId="0" xfId="2" applyFont="1" applyAlignment="1">
      <alignment horizontal="center"/>
    </xf>
    <xf numFmtId="14" fontId="79" fillId="0" borderId="0" xfId="0" applyNumberFormat="1" applyFont="1" applyAlignment="1">
      <alignment horizontal="center"/>
    </xf>
    <xf numFmtId="0" fontId="20" fillId="0" borderId="0" xfId="2" applyFont="1" applyAlignment="1">
      <alignment horizontal="left"/>
    </xf>
    <xf numFmtId="0" fontId="69" fillId="2" borderId="27" xfId="0" applyFont="1" applyFill="1" applyBorder="1" applyAlignment="1">
      <alignment horizontal="center"/>
    </xf>
    <xf numFmtId="0" fontId="70" fillId="0" borderId="0" xfId="0" applyFont="1"/>
    <xf numFmtId="0" fontId="52" fillId="0" borderId="15" xfId="0" applyFont="1" applyBorder="1" applyAlignment="1">
      <alignment horizontal="center" vertical="center" wrapText="1"/>
    </xf>
    <xf numFmtId="0" fontId="69" fillId="0" borderId="20" xfId="0" applyFont="1" applyBorder="1" applyAlignment="1">
      <alignment horizontal="left"/>
    </xf>
    <xf numFmtId="0" fontId="60" fillId="0" borderId="1" xfId="0" applyFont="1" applyBorder="1" applyAlignment="1">
      <alignment horizontal="center"/>
    </xf>
    <xf numFmtId="0" fontId="58" fillId="0" borderId="0" xfId="0" applyFont="1" applyAlignment="1">
      <alignment horizontal="right"/>
    </xf>
    <xf numFmtId="0" fontId="60" fillId="3" borderId="3" xfId="0" applyFont="1" applyFill="1" applyBorder="1" applyAlignment="1">
      <alignment horizontal="center"/>
    </xf>
    <xf numFmtId="0" fontId="58" fillId="0" borderId="25" xfId="0" applyFont="1" applyBorder="1"/>
    <xf numFmtId="0" fontId="52" fillId="0" borderId="0" xfId="0" applyFont="1" applyAlignment="1">
      <alignment horizontal="center" vertical="center"/>
    </xf>
    <xf numFmtId="0" fontId="58" fillId="0" borderId="67" xfId="0" applyFont="1" applyBorder="1"/>
    <xf numFmtId="0" fontId="52" fillId="0" borderId="76" xfId="0" applyFont="1" applyBorder="1" applyAlignment="1">
      <alignment horizontal="center" wrapText="1"/>
    </xf>
    <xf numFmtId="0" fontId="20" fillId="0" borderId="67" xfId="0" applyFont="1" applyBorder="1"/>
    <xf numFmtId="0" fontId="20" fillId="0" borderId="68" xfId="0" applyFont="1" applyBorder="1"/>
    <xf numFmtId="0" fontId="93" fillId="0" borderId="0" xfId="0" applyFont="1"/>
    <xf numFmtId="0" fontId="91" fillId="0" borderId="59" xfId="0" applyFont="1" applyBorder="1" applyAlignment="1">
      <alignment horizontal="center"/>
    </xf>
    <xf numFmtId="0" fontId="91" fillId="0" borderId="0" xfId="0" applyFont="1" applyAlignment="1">
      <alignment horizontal="center"/>
    </xf>
    <xf numFmtId="0" fontId="91" fillId="0" borderId="2" xfId="0" applyFont="1" applyBorder="1"/>
    <xf numFmtId="0" fontId="91" fillId="0" borderId="60" xfId="0" applyFont="1" applyBorder="1" applyAlignment="1">
      <alignment horizontal="center"/>
    </xf>
    <xf numFmtId="0" fontId="91" fillId="0" borderId="52" xfId="0" applyFont="1" applyBorder="1" applyAlignment="1">
      <alignment horizontal="center"/>
    </xf>
    <xf numFmtId="0" fontId="52" fillId="0" borderId="70" xfId="0" applyFont="1" applyBorder="1" applyAlignment="1">
      <alignment horizontal="left"/>
    </xf>
    <xf numFmtId="0" fontId="52" fillId="0" borderId="0" xfId="0" applyFont="1"/>
    <xf numFmtId="0" fontId="58" fillId="0" borderId="0" xfId="0" applyFont="1"/>
    <xf numFmtId="0" fontId="20" fillId="0" borderId="12" xfId="0" applyFont="1" applyBorder="1"/>
    <xf numFmtId="0" fontId="20" fillId="0" borderId="74" xfId="0" applyFont="1" applyBorder="1"/>
    <xf numFmtId="0" fontId="20" fillId="0" borderId="70" xfId="0" applyFont="1" applyBorder="1"/>
    <xf numFmtId="0" fontId="20" fillId="0" borderId="71" xfId="0" applyFont="1" applyBorder="1"/>
    <xf numFmtId="0" fontId="71" fillId="0" borderId="0" xfId="0" applyFont="1" applyAlignment="1">
      <alignment horizontal="center" vertical="center"/>
    </xf>
    <xf numFmtId="0" fontId="60" fillId="0" borderId="1" xfId="0" applyFont="1" applyBorder="1" applyAlignment="1">
      <alignment horizontal="center" vertical="center"/>
    </xf>
    <xf numFmtId="0" fontId="71" fillId="0" borderId="1" xfId="0" applyFont="1" applyBorder="1" applyAlignment="1">
      <alignment horizontal="center"/>
    </xf>
    <xf numFmtId="0" fontId="71" fillId="0" borderId="5" xfId="0" applyFont="1" applyBorder="1" applyAlignment="1">
      <alignment horizontal="center" vertical="center"/>
    </xf>
    <xf numFmtId="170" fontId="71" fillId="0" borderId="20" xfId="0" applyNumberFormat="1" applyFont="1" applyBorder="1" applyAlignment="1">
      <alignment horizontal="center" vertical="center"/>
    </xf>
    <xf numFmtId="0" fontId="71" fillId="0" borderId="7" xfId="0" applyFont="1" applyBorder="1" applyAlignment="1">
      <alignment horizontal="center" vertical="center"/>
    </xf>
    <xf numFmtId="0" fontId="71" fillId="6" borderId="1" xfId="0" applyFont="1" applyFill="1" applyBorder="1" applyAlignment="1">
      <alignment horizontal="center" vertical="center"/>
    </xf>
    <xf numFmtId="0" fontId="69" fillId="0" borderId="34" xfId="0" applyFont="1" applyBorder="1" applyAlignment="1">
      <alignment horizontal="center"/>
    </xf>
    <xf numFmtId="0" fontId="91" fillId="0" borderId="34" xfId="0" applyFont="1" applyBorder="1"/>
    <xf numFmtId="0" fontId="91" fillId="0" borderId="6" xfId="0" applyFont="1" applyBorder="1"/>
    <xf numFmtId="0" fontId="91" fillId="0" borderId="35" xfId="0" applyFont="1" applyBorder="1"/>
    <xf numFmtId="0" fontId="52" fillId="0" borderId="1" xfId="0" applyFont="1" applyBorder="1"/>
    <xf numFmtId="0" fontId="73" fillId="0" borderId="1" xfId="0" applyFont="1" applyBorder="1"/>
    <xf numFmtId="0" fontId="69" fillId="0" borderId="8" xfId="0" applyFont="1" applyBorder="1" applyAlignment="1">
      <alignment horizontal="center"/>
    </xf>
    <xf numFmtId="0" fontId="91" fillId="0" borderId="8" xfId="0" applyFont="1" applyBorder="1"/>
    <xf numFmtId="0" fontId="91" fillId="0" borderId="0" xfId="0" applyFont="1"/>
    <xf numFmtId="0" fontId="69" fillId="0" borderId="36" xfId="0" applyFont="1" applyBorder="1" applyAlignment="1">
      <alignment horizontal="center"/>
    </xf>
    <xf numFmtId="0" fontId="20" fillId="0" borderId="36" xfId="0" applyFont="1" applyBorder="1"/>
    <xf numFmtId="0" fontId="91" fillId="0" borderId="37" xfId="0" applyFont="1" applyBorder="1"/>
    <xf numFmtId="0" fontId="91" fillId="0" borderId="29" xfId="0" applyFont="1" applyBorder="1"/>
    <xf numFmtId="172" fontId="60" fillId="0" borderId="0" xfId="0" applyNumberFormat="1" applyFont="1" applyAlignment="1">
      <alignment horizontal="center"/>
    </xf>
    <xf numFmtId="0" fontId="69" fillId="0" borderId="1" xfId="0" applyFont="1" applyBorder="1" applyAlignment="1">
      <alignment vertical="center"/>
    </xf>
    <xf numFmtId="0" fontId="70" fillId="0" borderId="0" xfId="0" applyFont="1" applyAlignment="1">
      <alignment horizontal="center"/>
    </xf>
    <xf numFmtId="0" fontId="70" fillId="0" borderId="0" xfId="0" applyFont="1" applyAlignment="1">
      <alignment horizontal="center" vertical="center"/>
    </xf>
    <xf numFmtId="0" fontId="60" fillId="0" borderId="0" xfId="0" applyFont="1" applyAlignment="1">
      <alignment horizontal="center" vertical="center"/>
    </xf>
    <xf numFmtId="0" fontId="63" fillId="0" borderId="1" xfId="0" applyFont="1" applyBorder="1" applyAlignment="1">
      <alignment horizontal="center" vertical="center"/>
    </xf>
    <xf numFmtId="0" fontId="98" fillId="0" borderId="36" xfId="0" applyFont="1" applyBorder="1" applyAlignment="1">
      <alignment horizontal="center" vertical="center"/>
    </xf>
    <xf numFmtId="0" fontId="73" fillId="0" borderId="37" xfId="0" applyFont="1" applyBorder="1" applyAlignment="1">
      <alignment horizontal="center" vertical="center"/>
    </xf>
    <xf numFmtId="0" fontId="73" fillId="0" borderId="0" xfId="0" applyFont="1" applyAlignment="1">
      <alignment horizontal="center" vertical="center"/>
    </xf>
    <xf numFmtId="0" fontId="60" fillId="0" borderId="18" xfId="0" applyFont="1" applyBorder="1" applyAlignment="1">
      <alignment horizontal="center" vertical="center"/>
    </xf>
    <xf numFmtId="0" fontId="60" fillId="6" borderId="34" xfId="0" applyFont="1" applyFill="1" applyBorder="1" applyAlignment="1">
      <alignment horizontal="center" vertical="center"/>
    </xf>
    <xf numFmtId="0" fontId="60" fillId="6" borderId="14" xfId="0" applyFont="1" applyFill="1" applyBorder="1" applyAlignment="1">
      <alignment horizontal="center" vertical="center"/>
    </xf>
    <xf numFmtId="0" fontId="60" fillId="6" borderId="1" xfId="0" applyFont="1" applyFill="1" applyBorder="1" applyAlignment="1">
      <alignment horizontal="center" wrapText="1"/>
    </xf>
    <xf numFmtId="0" fontId="60" fillId="6" borderId="18" xfId="0" applyFont="1" applyFill="1" applyBorder="1" applyAlignment="1">
      <alignment horizontal="center" vertical="center"/>
    </xf>
    <xf numFmtId="0" fontId="60" fillId="0" borderId="11" xfId="0" applyFont="1" applyBorder="1" applyAlignment="1">
      <alignment horizontal="center" vertical="center"/>
    </xf>
    <xf numFmtId="0" fontId="76" fillId="6" borderId="11" xfId="0" applyFont="1" applyFill="1" applyBorder="1" applyAlignment="1">
      <alignment horizontal="center" vertical="center"/>
    </xf>
    <xf numFmtId="0" fontId="60" fillId="0" borderId="15" xfId="0" applyFont="1" applyBorder="1" applyAlignment="1">
      <alignment horizontal="center" vertical="center"/>
    </xf>
    <xf numFmtId="0" fontId="60" fillId="0" borderId="19" xfId="0" applyFont="1" applyBorder="1" applyAlignment="1">
      <alignment horizontal="center" vertical="center"/>
    </xf>
    <xf numFmtId="0" fontId="60" fillId="0" borderId="16" xfId="0" applyFont="1" applyBorder="1" applyAlignment="1">
      <alignment horizontal="center" vertical="center"/>
    </xf>
    <xf numFmtId="0" fontId="99" fillId="0" borderId="25" xfId="0" applyFont="1" applyBorder="1" applyAlignment="1">
      <alignment horizontal="center"/>
    </xf>
    <xf numFmtId="0" fontId="93" fillId="0" borderId="26" xfId="0" applyFont="1" applyBorder="1" applyAlignment="1">
      <alignment horizontal="center"/>
    </xf>
    <xf numFmtId="0" fontId="72" fillId="0" borderId="3" xfId="0" applyFont="1" applyBorder="1" applyAlignment="1">
      <alignment horizontal="center"/>
    </xf>
    <xf numFmtId="0" fontId="93" fillId="0" borderId="69" xfId="0" applyFont="1" applyBorder="1"/>
    <xf numFmtId="0" fontId="71" fillId="0" borderId="3" xfId="0" applyFont="1" applyBorder="1" applyAlignment="1">
      <alignment horizontal="center"/>
    </xf>
    <xf numFmtId="0" fontId="93" fillId="0" borderId="22" xfId="0" applyFont="1" applyBorder="1"/>
    <xf numFmtId="0" fontId="93" fillId="0" borderId="41" xfId="0" applyFont="1" applyBorder="1"/>
    <xf numFmtId="0" fontId="93" fillId="0" borderId="60" xfId="0" applyFont="1" applyBorder="1" applyAlignment="1">
      <alignment horizontal="center"/>
    </xf>
    <xf numFmtId="0" fontId="93" fillId="0" borderId="14" xfId="0" applyFont="1" applyBorder="1" applyAlignment="1">
      <alignment horizontal="center"/>
    </xf>
    <xf numFmtId="0" fontId="93" fillId="0" borderId="41" xfId="0" applyFont="1" applyBorder="1" applyAlignment="1">
      <alignment horizontal="center"/>
    </xf>
    <xf numFmtId="0" fontId="93" fillId="0" borderId="27" xfId="0" applyFont="1" applyBorder="1"/>
    <xf numFmtId="0" fontId="93" fillId="0" borderId="27" xfId="0" applyFont="1" applyBorder="1" applyAlignment="1">
      <alignment horizontal="left"/>
    </xf>
    <xf numFmtId="0" fontId="93" fillId="0" borderId="27" xfId="0" applyFont="1" applyBorder="1" applyAlignment="1">
      <alignment horizontal="center"/>
    </xf>
    <xf numFmtId="0" fontId="93" fillId="0" borderId="69" xfId="0" applyFont="1" applyBorder="1" applyAlignment="1">
      <alignment horizontal="center"/>
    </xf>
    <xf numFmtId="0" fontId="93" fillId="0" borderId="18" xfId="0" applyFont="1" applyBorder="1" applyAlignment="1">
      <alignment horizontal="center"/>
    </xf>
    <xf numFmtId="0" fontId="93" fillId="0" borderId="72" xfId="0" applyFont="1" applyBorder="1" applyAlignment="1">
      <alignment horizontal="center"/>
    </xf>
    <xf numFmtId="0" fontId="93" fillId="0" borderId="11" xfId="0" applyFont="1" applyBorder="1" applyAlignment="1">
      <alignment horizontal="center"/>
    </xf>
    <xf numFmtId="0" fontId="69" fillId="0" borderId="37" xfId="0" applyFont="1" applyBorder="1"/>
    <xf numFmtId="0" fontId="20" fillId="0" borderId="29" xfId="0" applyFont="1" applyBorder="1"/>
    <xf numFmtId="0" fontId="69" fillId="0" borderId="52" xfId="0" applyFont="1" applyBorder="1" applyAlignment="1">
      <alignment horizontal="left"/>
    </xf>
    <xf numFmtId="0" fontId="71" fillId="0" borderId="52" xfId="0" applyFont="1" applyBorder="1" applyAlignment="1">
      <alignment horizontal="left"/>
    </xf>
    <xf numFmtId="0" fontId="20" fillId="0" borderId="52" xfId="0" applyFont="1" applyBorder="1"/>
    <xf numFmtId="0" fontId="73" fillId="0" borderId="11" xfId="0" applyFont="1" applyBorder="1" applyAlignment="1">
      <alignment horizontal="center"/>
    </xf>
    <xf numFmtId="0" fontId="69" fillId="0" borderId="36" xfId="0" applyFont="1" applyBorder="1"/>
    <xf numFmtId="0" fontId="60" fillId="3" borderId="0" xfId="0" applyFont="1" applyFill="1" applyAlignment="1">
      <alignment horizontal="center"/>
    </xf>
    <xf numFmtId="0" fontId="100" fillId="0" borderId="0" xfId="0" applyFont="1" applyAlignment="1">
      <alignment horizontal="center" vertical="center" readingOrder="1"/>
    </xf>
    <xf numFmtId="0" fontId="8" fillId="0" borderId="61" xfId="0" applyFont="1" applyBorder="1" applyAlignment="1">
      <alignment horizontal="center"/>
    </xf>
    <xf numFmtId="0" fontId="13" fillId="0" borderId="75" xfId="0" applyFont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3" fillId="0" borderId="32" xfId="0" applyFont="1" applyBorder="1" applyAlignment="1">
      <alignment horizontal="center"/>
    </xf>
    <xf numFmtId="0" fontId="12" fillId="0" borderId="27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19" fillId="0" borderId="0" xfId="0" applyFont="1" applyAlignment="1">
      <alignment horizontal="center" wrapText="1"/>
    </xf>
    <xf numFmtId="0" fontId="7" fillId="0" borderId="14" xfId="0" applyFont="1" applyBorder="1" applyAlignment="1">
      <alignment horizontal="center"/>
    </xf>
    <xf numFmtId="0" fontId="9" fillId="0" borderId="15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9" fillId="0" borderId="30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32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/>
    </xf>
    <xf numFmtId="0" fontId="7" fillId="5" borderId="1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/>
    </xf>
    <xf numFmtId="0" fontId="29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35" fillId="0" borderId="0" xfId="0" applyFont="1" applyAlignment="1">
      <alignment horizontal="center" wrapText="1"/>
    </xf>
    <xf numFmtId="0" fontId="7" fillId="0" borderId="1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25" fillId="0" borderId="17" xfId="0" applyFont="1" applyBorder="1" applyAlignment="1">
      <alignment horizontal="center" vertical="center"/>
    </xf>
    <xf numFmtId="0" fontId="7" fillId="5" borderId="46" xfId="0" applyFont="1" applyFill="1" applyBorder="1" applyAlignment="1">
      <alignment horizontal="center" vertical="center"/>
    </xf>
    <xf numFmtId="0" fontId="7" fillId="0" borderId="46" xfId="0" applyFont="1" applyBorder="1" applyAlignment="1">
      <alignment horizontal="center" vertical="center"/>
    </xf>
    <xf numFmtId="0" fontId="25" fillId="0" borderId="43" xfId="0" applyFont="1" applyBorder="1" applyAlignment="1">
      <alignment horizontal="center" vertical="center"/>
    </xf>
    <xf numFmtId="0" fontId="25" fillId="0" borderId="44" xfId="0" applyFont="1" applyBorder="1" applyAlignment="1">
      <alignment horizontal="center" vertical="center"/>
    </xf>
    <xf numFmtId="0" fontId="25" fillId="0" borderId="40" xfId="0" applyFont="1" applyBorder="1" applyAlignment="1">
      <alignment horizontal="center" vertical="center"/>
    </xf>
    <xf numFmtId="0" fontId="25" fillId="0" borderId="42" xfId="0" applyFont="1" applyBorder="1" applyAlignment="1">
      <alignment horizontal="center" vertical="center"/>
    </xf>
    <xf numFmtId="0" fontId="11" fillId="5" borderId="18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3" fillId="0" borderId="18" xfId="0" applyFont="1" applyBorder="1" applyAlignment="1">
      <alignment horizontal="left" vertical="center"/>
    </xf>
    <xf numFmtId="0" fontId="3" fillId="5" borderId="18" xfId="0" applyFont="1" applyFill="1" applyBorder="1" applyAlignment="1">
      <alignment horizontal="left" vertical="center"/>
    </xf>
    <xf numFmtId="0" fontId="5" fillId="0" borderId="40" xfId="0" applyFont="1" applyBorder="1" applyAlignment="1">
      <alignment horizontal="center" vertical="center"/>
    </xf>
    <xf numFmtId="0" fontId="26" fillId="0" borderId="42" xfId="0" applyFont="1" applyBorder="1" applyAlignment="1">
      <alignment horizontal="left" vertical="center"/>
    </xf>
    <xf numFmtId="0" fontId="26" fillId="0" borderId="17" xfId="0" applyFont="1" applyBorder="1" applyAlignment="1">
      <alignment horizontal="left" vertical="center"/>
    </xf>
    <xf numFmtId="0" fontId="3" fillId="5" borderId="1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11" fillId="5" borderId="18" xfId="0" applyFont="1" applyFill="1" applyBorder="1" applyAlignment="1">
      <alignment horizontal="right" vertical="center"/>
    </xf>
    <xf numFmtId="0" fontId="11" fillId="0" borderId="18" xfId="0" applyFont="1" applyBorder="1" applyAlignment="1">
      <alignment horizontal="right" vertical="center"/>
    </xf>
    <xf numFmtId="0" fontId="26" fillId="0" borderId="19" xfId="0" applyFont="1" applyBorder="1" applyAlignment="1">
      <alignment horizontal="center" vertical="center" wrapText="1"/>
    </xf>
    <xf numFmtId="0" fontId="26" fillId="0" borderId="17" xfId="0" applyFont="1" applyBorder="1" applyAlignment="1">
      <alignment horizontal="center" vertical="center" wrapText="1"/>
    </xf>
    <xf numFmtId="14" fontId="5" fillId="0" borderId="19" xfId="0" applyNumberFormat="1" applyFont="1" applyBorder="1" applyAlignment="1">
      <alignment horizontal="center" vertical="center"/>
    </xf>
    <xf numFmtId="0" fontId="11" fillId="5" borderId="14" xfId="0" applyFont="1" applyFill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 wrapText="1"/>
    </xf>
    <xf numFmtId="0" fontId="21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11" fillId="0" borderId="37" xfId="0" applyFont="1" applyBorder="1" applyAlignment="1">
      <alignment horizontal="center"/>
    </xf>
    <xf numFmtId="0" fontId="7" fillId="0" borderId="5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4" fillId="0" borderId="0" xfId="0" applyFont="1" applyAlignment="1">
      <alignment horizontal="center" vertical="center" shrinkToFit="1"/>
    </xf>
    <xf numFmtId="0" fontId="3" fillId="0" borderId="11" xfId="0" applyFont="1" applyBorder="1" applyAlignment="1">
      <alignment horizontal="center" vertical="center"/>
    </xf>
    <xf numFmtId="0" fontId="3" fillId="0" borderId="8" xfId="0" applyFont="1" applyBorder="1" applyAlignment="1">
      <alignment horizontal="left" vertical="center" shrinkToFit="1"/>
    </xf>
    <xf numFmtId="0" fontId="3" fillId="0" borderId="56" xfId="0" applyFont="1" applyBorder="1" applyAlignment="1">
      <alignment horizontal="left" vertical="center" shrinkToFit="1"/>
    </xf>
    <xf numFmtId="0" fontId="11" fillId="0" borderId="0" xfId="0" applyFont="1" applyAlignment="1">
      <alignment horizontal="center" vertical="center"/>
    </xf>
    <xf numFmtId="0" fontId="3" fillId="0" borderId="8" xfId="0" applyFont="1" applyBorder="1" applyAlignment="1">
      <alignment horizontal="left"/>
    </xf>
    <xf numFmtId="168" fontId="3" fillId="0" borderId="57" xfId="0" applyNumberFormat="1" applyFont="1" applyBorder="1" applyAlignment="1">
      <alignment horizontal="left" vertical="center" shrinkToFit="1"/>
    </xf>
    <xf numFmtId="0" fontId="3" fillId="0" borderId="0" xfId="0" applyFont="1" applyAlignment="1">
      <alignment horizontal="left" vertical="center" shrinkToFit="1"/>
    </xf>
    <xf numFmtId="168" fontId="3" fillId="0" borderId="58" xfId="0" applyNumberFormat="1" applyFont="1" applyBorder="1" applyAlignment="1">
      <alignment horizontal="left" vertical="center" shrinkToFit="1"/>
    </xf>
    <xf numFmtId="0" fontId="3" fillId="0" borderId="36" xfId="0" applyFont="1" applyBorder="1" applyAlignment="1">
      <alignment horizontal="left" vertical="center" shrinkToFit="1"/>
    </xf>
    <xf numFmtId="168" fontId="3" fillId="0" borderId="37" xfId="0" applyNumberFormat="1" applyFont="1" applyBorder="1" applyAlignment="1">
      <alignment horizontal="left" vertical="center" shrinkToFit="1"/>
    </xf>
    <xf numFmtId="0" fontId="3" fillId="0" borderId="37" xfId="0" applyFont="1" applyBorder="1" applyAlignment="1">
      <alignment horizontal="left" vertical="center" shrinkToFit="1"/>
    </xf>
    <xf numFmtId="168" fontId="3" fillId="0" borderId="29" xfId="0" applyNumberFormat="1" applyFont="1" applyBorder="1" applyAlignment="1">
      <alignment horizontal="left" vertical="center" shrinkToFit="1"/>
    </xf>
    <xf numFmtId="0" fontId="4" fillId="2" borderId="1" xfId="0" applyFont="1" applyFill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34" xfId="0" applyFont="1" applyBorder="1" applyAlignment="1">
      <alignment horizontal="left" vertical="center" shrinkToFit="1"/>
    </xf>
    <xf numFmtId="0" fontId="3" fillId="0" borderId="55" xfId="0" applyFont="1" applyBorder="1" applyAlignment="1">
      <alignment horizontal="left" shrinkToFit="1"/>
    </xf>
    <xf numFmtId="0" fontId="43" fillId="0" borderId="27" xfId="0" applyFont="1" applyBorder="1" applyAlignment="1">
      <alignment horizontal="center" vertical="center" wrapText="1"/>
    </xf>
    <xf numFmtId="0" fontId="44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 vertical="center" wrapText="1" shrinkToFit="1"/>
    </xf>
    <xf numFmtId="0" fontId="45" fillId="0" borderId="4" xfId="0" applyFont="1" applyBorder="1" applyAlignment="1">
      <alignment horizontal="center" shrinkToFit="1"/>
    </xf>
    <xf numFmtId="0" fontId="5" fillId="0" borderId="14" xfId="0" applyFont="1" applyBorder="1" applyAlignment="1">
      <alignment horizontal="center" vertical="center" wrapText="1" shrinkToFit="1"/>
    </xf>
    <xf numFmtId="0" fontId="25" fillId="0" borderId="7" xfId="0" applyFont="1" applyBorder="1" applyAlignment="1">
      <alignment horizontal="center" vertical="center" wrapText="1" shrinkToFit="1"/>
    </xf>
    <xf numFmtId="0" fontId="3" fillId="0" borderId="54" xfId="0" applyFont="1" applyBorder="1" applyAlignment="1">
      <alignment horizontal="center" vertical="center" wrapText="1" shrinkToFit="1"/>
    </xf>
    <xf numFmtId="0" fontId="25" fillId="0" borderId="36" xfId="0" applyFont="1" applyBorder="1" applyAlignment="1">
      <alignment horizontal="center" vertical="center" wrapText="1" shrinkToFit="1"/>
    </xf>
    <xf numFmtId="0" fontId="5" fillId="0" borderId="11" xfId="0" applyFont="1" applyBorder="1" applyAlignment="1">
      <alignment horizontal="center" vertical="center" wrapText="1" shrinkToFit="1"/>
    </xf>
    <xf numFmtId="0" fontId="9" fillId="6" borderId="1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170" fontId="4" fillId="6" borderId="20" xfId="0" applyNumberFormat="1" applyFont="1" applyFill="1" applyBorder="1" applyAlignment="1">
      <alignment horizontal="center" vertical="center"/>
    </xf>
    <xf numFmtId="0" fontId="21" fillId="0" borderId="20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2" fillId="6" borderId="1" xfId="0" applyFont="1" applyFill="1" applyBorder="1" applyAlignment="1">
      <alignment horizontal="right" vertical="center"/>
    </xf>
    <xf numFmtId="0" fontId="9" fillId="0" borderId="27" xfId="0" applyFont="1" applyBorder="1" applyAlignment="1">
      <alignment horizontal="center" vertical="center"/>
    </xf>
    <xf numFmtId="0" fontId="26" fillId="0" borderId="27" xfId="0" applyFont="1" applyBorder="1" applyAlignment="1">
      <alignment horizontal="left" vertical="center" wrapText="1"/>
    </xf>
    <xf numFmtId="0" fontId="41" fillId="0" borderId="27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shrinkToFit="1"/>
    </xf>
    <xf numFmtId="169" fontId="21" fillId="0" borderId="41" xfId="0" applyNumberFormat="1" applyFont="1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36" fillId="0" borderId="50" xfId="0" applyFont="1" applyBorder="1" applyAlignment="1">
      <alignment horizontal="left"/>
    </xf>
    <xf numFmtId="0" fontId="36" fillId="0" borderId="41" xfId="0" applyFont="1" applyBorder="1" applyAlignment="1">
      <alignment horizontal="left" shrinkToFit="1"/>
    </xf>
    <xf numFmtId="0" fontId="26" fillId="0" borderId="0" xfId="0" applyFont="1" applyAlignment="1">
      <alignment horizontal="center"/>
    </xf>
    <xf numFmtId="168" fontId="26" fillId="0" borderId="33" xfId="0" applyNumberFormat="1" applyFont="1" applyBorder="1" applyAlignment="1">
      <alignment horizontal="center" shrinkToFit="1"/>
    </xf>
    <xf numFmtId="0" fontId="26" fillId="0" borderId="49" xfId="0" applyFont="1" applyBorder="1" applyAlignment="1">
      <alignment horizontal="center"/>
    </xf>
    <xf numFmtId="168" fontId="26" fillId="0" borderId="51" xfId="0" applyNumberFormat="1" applyFont="1" applyBorder="1" applyAlignment="1">
      <alignment horizontal="center" shrinkToFit="1"/>
    </xf>
    <xf numFmtId="0" fontId="26" fillId="0" borderId="52" xfId="0" applyFont="1" applyBorder="1" applyAlignment="1">
      <alignment horizontal="center"/>
    </xf>
    <xf numFmtId="0" fontId="7" fillId="0" borderId="13" xfId="0" applyFont="1" applyBorder="1" applyAlignment="1">
      <alignment horizontal="center" vertical="center"/>
    </xf>
    <xf numFmtId="0" fontId="36" fillId="0" borderId="18" xfId="0" applyFont="1" applyBorder="1" applyAlignment="1">
      <alignment horizontal="center" vertical="center" shrinkToFit="1"/>
    </xf>
    <xf numFmtId="0" fontId="9" fillId="0" borderId="36" xfId="0" applyFont="1" applyBorder="1" applyAlignment="1">
      <alignment horizontal="center"/>
    </xf>
    <xf numFmtId="0" fontId="4" fillId="0" borderId="11" xfId="0" applyFont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4" fillId="0" borderId="34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35" xfId="0" applyFont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/>
    </xf>
    <xf numFmtId="0" fontId="53" fillId="0" borderId="1" xfId="0" applyFont="1" applyBorder="1" applyAlignment="1">
      <alignment horizontal="left" vertical="center" wrapText="1"/>
    </xf>
    <xf numFmtId="0" fontId="49" fillId="0" borderId="1" xfId="0" applyFont="1" applyBorder="1" applyAlignment="1">
      <alignment horizontal="center"/>
    </xf>
    <xf numFmtId="0" fontId="68" fillId="0" borderId="0" xfId="0" applyFont="1" applyAlignment="1">
      <alignment horizontal="center"/>
    </xf>
    <xf numFmtId="0" fontId="54" fillId="0" borderId="1" xfId="0" applyFont="1" applyBorder="1" applyAlignment="1">
      <alignment horizontal="center"/>
    </xf>
    <xf numFmtId="0" fontId="69" fillId="0" borderId="1" xfId="0" applyFont="1" applyBorder="1" applyAlignment="1">
      <alignment horizontal="center"/>
    </xf>
    <xf numFmtId="0" fontId="54" fillId="2" borderId="1" xfId="0" applyFont="1" applyFill="1" applyBorder="1" applyAlignment="1">
      <alignment horizontal="center"/>
    </xf>
    <xf numFmtId="0" fontId="53" fillId="0" borderId="1" xfId="0" applyFont="1" applyBorder="1" applyAlignment="1">
      <alignment horizontal="center"/>
    </xf>
    <xf numFmtId="0" fontId="56" fillId="0" borderId="14" xfId="0" applyFont="1" applyBorder="1" applyAlignment="1">
      <alignment horizontal="center" vertical="center"/>
    </xf>
    <xf numFmtId="0" fontId="59" fillId="2" borderId="5" xfId="0" applyFont="1" applyFill="1" applyBorder="1" applyAlignment="1">
      <alignment horizontal="center"/>
    </xf>
    <xf numFmtId="0" fontId="54" fillId="2" borderId="7" xfId="0" applyFont="1" applyFill="1" applyBorder="1" applyAlignment="1">
      <alignment horizontal="center"/>
    </xf>
    <xf numFmtId="0" fontId="51" fillId="2" borderId="1" xfId="0" applyFont="1" applyFill="1" applyBorder="1" applyAlignment="1">
      <alignment horizontal="center"/>
    </xf>
    <xf numFmtId="0" fontId="52" fillId="0" borderId="1" xfId="2" applyFont="1" applyBorder="1" applyAlignment="1">
      <alignment horizontal="center"/>
    </xf>
    <xf numFmtId="0" fontId="54" fillId="0" borderId="0" xfId="0" applyFont="1" applyAlignment="1">
      <alignment horizontal="center"/>
    </xf>
    <xf numFmtId="0" fontId="69" fillId="0" borderId="0" xfId="0" applyFont="1" applyAlignment="1">
      <alignment horizontal="center"/>
    </xf>
    <xf numFmtId="0" fontId="82" fillId="0" borderId="14" xfId="0" applyFont="1" applyBorder="1" applyAlignment="1">
      <alignment horizontal="center"/>
    </xf>
    <xf numFmtId="0" fontId="73" fillId="0" borderId="0" xfId="0" applyFont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69" fillId="0" borderId="0" xfId="0" applyFont="1" applyAlignment="1">
      <alignment horizontal="left" vertical="center"/>
    </xf>
    <xf numFmtId="0" fontId="52" fillId="0" borderId="21" xfId="0" applyFont="1" applyBorder="1" applyAlignment="1">
      <alignment horizontal="center" vertical="center"/>
    </xf>
    <xf numFmtId="0" fontId="52" fillId="0" borderId="16" xfId="0" applyFont="1" applyBorder="1" applyAlignment="1">
      <alignment horizontal="center" vertical="center"/>
    </xf>
    <xf numFmtId="0" fontId="73" fillId="0" borderId="5" xfId="0" applyFont="1" applyBorder="1" applyAlignment="1">
      <alignment horizontal="left"/>
    </xf>
    <xf numFmtId="0" fontId="73" fillId="0" borderId="7" xfId="0" applyFont="1" applyBorder="1" applyAlignment="1">
      <alignment horizontal="center"/>
    </xf>
    <xf numFmtId="0" fontId="69" fillId="0" borderId="0" xfId="0" applyFont="1" applyAlignment="1">
      <alignment horizontal="left"/>
    </xf>
    <xf numFmtId="0" fontId="33" fillId="0" borderId="0" xfId="0" applyFont="1" applyAlignment="1">
      <alignment horizontal="center" vertical="center"/>
    </xf>
    <xf numFmtId="0" fontId="71" fillId="0" borderId="0" xfId="0" applyFont="1" applyAlignment="1">
      <alignment horizontal="center" vertical="center" wrapText="1"/>
    </xf>
    <xf numFmtId="0" fontId="73" fillId="0" borderId="7" xfId="0" applyFont="1" applyBorder="1" applyAlignment="1">
      <alignment horizontal="center" vertical="center"/>
    </xf>
    <xf numFmtId="0" fontId="60" fillId="0" borderId="0" xfId="0" applyFont="1" applyAlignment="1">
      <alignment horizontal="center"/>
    </xf>
    <xf numFmtId="0" fontId="73" fillId="0" borderId="20" xfId="0" applyFont="1" applyBorder="1" applyAlignment="1">
      <alignment horizontal="center" vertical="center"/>
    </xf>
    <xf numFmtId="0" fontId="33" fillId="0" borderId="0" xfId="0" applyFont="1" applyAlignment="1">
      <alignment horizontal="center"/>
    </xf>
    <xf numFmtId="0" fontId="82" fillId="0" borderId="0" xfId="0" applyFont="1" applyAlignment="1">
      <alignment horizontal="center"/>
    </xf>
    <xf numFmtId="0" fontId="73" fillId="0" borderId="19" xfId="0" applyFont="1" applyBorder="1" applyAlignment="1">
      <alignment horizontal="center" vertical="center"/>
    </xf>
    <xf numFmtId="0" fontId="33" fillId="0" borderId="10" xfId="0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/>
    </xf>
    <xf numFmtId="0" fontId="87" fillId="0" borderId="1" xfId="0" applyFont="1" applyBorder="1" applyAlignment="1">
      <alignment horizontal="center" vertical="center"/>
    </xf>
    <xf numFmtId="0" fontId="73" fillId="0" borderId="52" xfId="0" applyFont="1" applyBorder="1" applyAlignment="1">
      <alignment horizontal="left"/>
    </xf>
    <xf numFmtId="0" fontId="71" fillId="0" borderId="24" xfId="0" applyFont="1" applyBorder="1" applyAlignment="1">
      <alignment horizontal="center"/>
    </xf>
    <xf numFmtId="0" fontId="88" fillId="0" borderId="1" xfId="0" applyFont="1" applyBorder="1" applyAlignment="1">
      <alignment horizontal="center"/>
    </xf>
    <xf numFmtId="0" fontId="33" fillId="0" borderId="15" xfId="0" applyFont="1" applyBorder="1" applyAlignment="1">
      <alignment horizontal="center" vertical="center"/>
    </xf>
    <xf numFmtId="0" fontId="60" fillId="0" borderId="3" xfId="0" applyFont="1" applyBorder="1" applyAlignment="1">
      <alignment horizontal="center"/>
    </xf>
    <xf numFmtId="0" fontId="73" fillId="0" borderId="5" xfId="0" applyFont="1" applyBorder="1" applyAlignment="1">
      <alignment horizontal="center" vertical="center"/>
    </xf>
    <xf numFmtId="0" fontId="73" fillId="0" borderId="35" xfId="0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 shrinkToFit="1"/>
    </xf>
    <xf numFmtId="0" fontId="69" fillId="0" borderId="7" xfId="0" applyFont="1" applyBorder="1" applyAlignment="1">
      <alignment horizontal="center"/>
    </xf>
    <xf numFmtId="0" fontId="34" fillId="0" borderId="1" xfId="0" applyFont="1" applyBorder="1" applyAlignment="1">
      <alignment horizontal="center"/>
    </xf>
    <xf numFmtId="0" fontId="33" fillId="0" borderId="14" xfId="0" applyFont="1" applyBorder="1" applyAlignment="1">
      <alignment horizontal="center" vertical="center"/>
    </xf>
    <xf numFmtId="0" fontId="34" fillId="0" borderId="34" xfId="0" applyFont="1" applyBorder="1" applyAlignment="1">
      <alignment horizontal="left" vertical="center" shrinkToFit="1"/>
    </xf>
    <xf numFmtId="0" fontId="33" fillId="0" borderId="55" xfId="0" applyFont="1" applyBorder="1" applyAlignment="1">
      <alignment horizontal="left" shrinkToFit="1"/>
    </xf>
    <xf numFmtId="0" fontId="34" fillId="0" borderId="8" xfId="0" applyFont="1" applyBorder="1" applyAlignment="1">
      <alignment horizontal="center" vertical="center" shrinkToFit="1"/>
    </xf>
    <xf numFmtId="0" fontId="33" fillId="0" borderId="56" xfId="0" applyFont="1" applyBorder="1" applyAlignment="1">
      <alignment horizontal="left" shrinkToFit="1"/>
    </xf>
    <xf numFmtId="0" fontId="73" fillId="0" borderId="14" xfId="0" applyFont="1" applyBorder="1" applyAlignment="1">
      <alignment horizontal="center"/>
    </xf>
    <xf numFmtId="0" fontId="34" fillId="0" borderId="1" xfId="0" applyFont="1" applyBorder="1" applyAlignment="1">
      <alignment horizontal="center" vertical="center" shrinkToFit="1"/>
    </xf>
    <xf numFmtId="0" fontId="33" fillId="0" borderId="11" xfId="0" applyFont="1" applyBorder="1" applyAlignment="1">
      <alignment horizontal="center" vertical="center"/>
    </xf>
    <xf numFmtId="0" fontId="73" fillId="0" borderId="11" xfId="0" applyFont="1" applyBorder="1" applyAlignment="1">
      <alignment horizontal="center" vertical="center"/>
    </xf>
    <xf numFmtId="0" fontId="97" fillId="0" borderId="8" xfId="0" applyFont="1" applyBorder="1" applyAlignment="1">
      <alignment horizontal="center"/>
    </xf>
    <xf numFmtId="168" fontId="33" fillId="0" borderId="80" xfId="0" applyNumberFormat="1" applyFont="1" applyBorder="1" applyAlignment="1">
      <alignment horizontal="center" vertical="center" shrinkToFit="1"/>
    </xf>
    <xf numFmtId="0" fontId="73" fillId="0" borderId="0" xfId="0" applyFont="1" applyAlignment="1">
      <alignment horizontal="center" vertical="center" shrinkToFit="1"/>
    </xf>
    <xf numFmtId="168" fontId="33" fillId="0" borderId="81" xfId="0" applyNumberFormat="1" applyFont="1" applyBorder="1" applyAlignment="1">
      <alignment horizontal="center" vertical="center" shrinkToFit="1"/>
    </xf>
    <xf numFmtId="0" fontId="73" fillId="0" borderId="36" xfId="0" applyFont="1" applyBorder="1" applyAlignment="1">
      <alignment horizontal="center" vertical="center" shrinkToFit="1"/>
    </xf>
    <xf numFmtId="0" fontId="95" fillId="0" borderId="11" xfId="0" applyFont="1" applyBorder="1" applyAlignment="1">
      <alignment horizontal="center"/>
    </xf>
    <xf numFmtId="0" fontId="33" fillId="0" borderId="3" xfId="0" applyFont="1" applyBorder="1" applyAlignment="1">
      <alignment horizontal="center" vertical="center" wrapText="1" shrinkToFit="1"/>
    </xf>
    <xf numFmtId="0" fontId="96" fillId="0" borderId="3" xfId="0" applyFont="1" applyBorder="1" applyAlignment="1">
      <alignment horizontal="center" shrinkToFit="1"/>
    </xf>
    <xf numFmtId="0" fontId="71" fillId="0" borderId="14" xfId="0" applyFont="1" applyBorder="1" applyAlignment="1">
      <alignment horizontal="center" vertical="center" wrapText="1" shrinkToFit="1"/>
    </xf>
    <xf numFmtId="0" fontId="71" fillId="0" borderId="1" xfId="0" applyFont="1" applyBorder="1" applyAlignment="1">
      <alignment horizontal="center" vertical="center" wrapText="1" shrinkToFit="1"/>
    </xf>
    <xf numFmtId="0" fontId="33" fillId="0" borderId="54" xfId="0" applyFont="1" applyBorder="1" applyAlignment="1">
      <alignment horizontal="center" vertical="center" wrapText="1" shrinkToFit="1"/>
    </xf>
    <xf numFmtId="0" fontId="71" fillId="0" borderId="11" xfId="0" applyFont="1" applyBorder="1" applyAlignment="1">
      <alignment horizontal="center" vertical="center" wrapText="1" shrinkToFit="1"/>
    </xf>
    <xf numFmtId="168" fontId="33" fillId="0" borderId="37" xfId="0" applyNumberFormat="1" applyFont="1" applyBorder="1" applyAlignment="1">
      <alignment horizontal="center" vertical="center" shrinkToFit="1"/>
    </xf>
    <xf numFmtId="0" fontId="73" fillId="0" borderId="37" xfId="0" applyFont="1" applyBorder="1" applyAlignment="1">
      <alignment horizontal="center" vertical="center" shrinkToFit="1"/>
    </xf>
    <xf numFmtId="168" fontId="33" fillId="0" borderId="82" xfId="0" applyNumberFormat="1" applyFont="1" applyBorder="1" applyAlignment="1">
      <alignment horizontal="center" vertical="center" shrinkToFit="1"/>
    </xf>
    <xf numFmtId="0" fontId="94" fillId="0" borderId="1" xfId="0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/>
    </xf>
    <xf numFmtId="0" fontId="89" fillId="0" borderId="1" xfId="0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170" fontId="33" fillId="0" borderId="1" xfId="0" applyNumberFormat="1" applyFont="1" applyBorder="1" applyAlignment="1">
      <alignment horizontal="center" vertical="center"/>
    </xf>
    <xf numFmtId="0" fontId="92" fillId="0" borderId="77" xfId="0" applyFont="1" applyBorder="1" applyAlignment="1">
      <alignment horizontal="center" vertical="center"/>
    </xf>
    <xf numFmtId="0" fontId="69" fillId="0" borderId="78" xfId="0" applyFont="1" applyBorder="1" applyAlignment="1">
      <alignment horizontal="center" vertical="center"/>
    </xf>
    <xf numFmtId="0" fontId="91" fillId="0" borderId="79" xfId="0" applyFont="1" applyBorder="1" applyAlignment="1">
      <alignment horizontal="left" shrinkToFit="1"/>
    </xf>
    <xf numFmtId="0" fontId="91" fillId="0" borderId="53" xfId="0" applyFont="1" applyBorder="1" applyAlignment="1">
      <alignment horizontal="left" shrinkToFit="1"/>
    </xf>
    <xf numFmtId="0" fontId="89" fillId="0" borderId="14" xfId="0" applyFont="1" applyBorder="1" applyAlignment="1">
      <alignment horizontal="center" vertical="center"/>
    </xf>
    <xf numFmtId="168" fontId="91" fillId="0" borderId="0" xfId="0" applyNumberFormat="1" applyFont="1" applyAlignment="1">
      <alignment horizontal="center" shrinkToFit="1"/>
    </xf>
    <xf numFmtId="168" fontId="91" fillId="0" borderId="52" xfId="0" applyNumberFormat="1" applyFont="1" applyBorder="1" applyAlignment="1">
      <alignment horizontal="center" shrinkToFit="1"/>
    </xf>
    <xf numFmtId="0" fontId="91" fillId="0" borderId="24" xfId="0" applyFont="1" applyBorder="1" applyAlignment="1">
      <alignment horizontal="center" shrinkToFit="1"/>
    </xf>
    <xf numFmtId="0" fontId="58" fillId="0" borderId="71" xfId="0" applyFont="1" applyBorder="1" applyAlignment="1">
      <alignment horizontal="left"/>
    </xf>
    <xf numFmtId="0" fontId="34" fillId="0" borderId="14" xfId="0" applyFont="1" applyBorder="1" applyAlignment="1">
      <alignment horizontal="center" shrinkToFit="1"/>
    </xf>
    <xf numFmtId="169" fontId="89" fillId="0" borderId="11" xfId="0" applyNumberFormat="1" applyFont="1" applyBorder="1" applyAlignment="1">
      <alignment horizontal="center" vertical="center"/>
    </xf>
    <xf numFmtId="0" fontId="69" fillId="0" borderId="5" xfId="0" applyFont="1" applyBorder="1" applyAlignment="1">
      <alignment horizontal="center" vertical="center"/>
    </xf>
    <xf numFmtId="0" fontId="91" fillId="0" borderId="14" xfId="0" applyFont="1" applyBorder="1" applyAlignment="1">
      <alignment horizontal="left" shrinkToFit="1"/>
    </xf>
    <xf numFmtId="0" fontId="91" fillId="0" borderId="18" xfId="0" applyFont="1" applyBorder="1" applyAlignment="1">
      <alignment horizontal="left" shrinkToFit="1"/>
    </xf>
    <xf numFmtId="0" fontId="69" fillId="0" borderId="14" xfId="0" applyFont="1" applyBorder="1" applyAlignment="1">
      <alignment horizontal="center"/>
    </xf>
    <xf numFmtId="0" fontId="91" fillId="0" borderId="11" xfId="0" applyFont="1" applyBorder="1" applyAlignment="1">
      <alignment horizontal="left" shrinkToFit="1"/>
    </xf>
    <xf numFmtId="0" fontId="89" fillId="0" borderId="0" xfId="0" applyFont="1" applyAlignment="1">
      <alignment horizontal="center"/>
    </xf>
    <xf numFmtId="0" fontId="90" fillId="0" borderId="0" xfId="0" applyFont="1" applyAlignment="1">
      <alignment horizontal="center"/>
    </xf>
    <xf numFmtId="0" fontId="33" fillId="0" borderId="31" xfId="0" applyFont="1" applyBorder="1" applyAlignment="1">
      <alignment horizontal="center" vertical="center" shrinkToFit="1"/>
    </xf>
    <xf numFmtId="0" fontId="78" fillId="0" borderId="0" xfId="0" applyFont="1" applyAlignment="1">
      <alignment horizontal="center"/>
    </xf>
    <xf numFmtId="0" fontId="52" fillId="0" borderId="1" xfId="0" applyFont="1" applyBorder="1" applyAlignment="1">
      <alignment horizontal="center" vertical="center"/>
    </xf>
    <xf numFmtId="0" fontId="73" fillId="0" borderId="1" xfId="0" applyFont="1" applyBorder="1" applyAlignment="1">
      <alignment horizontal="center" vertical="center"/>
    </xf>
    <xf numFmtId="0" fontId="60" fillId="0" borderId="14" xfId="0" applyFont="1" applyBorder="1" applyAlignment="1">
      <alignment horizontal="center" vertical="center"/>
    </xf>
    <xf numFmtId="0" fontId="69" fillId="0" borderId="14" xfId="0" applyFont="1" applyBorder="1" applyAlignment="1">
      <alignment horizontal="left"/>
    </xf>
    <xf numFmtId="0" fontId="73" fillId="0" borderId="0" xfId="0" applyFont="1" applyAlignment="1">
      <alignment horizontal="center"/>
    </xf>
    <xf numFmtId="0" fontId="71" fillId="0" borderId="0" xfId="0" applyFont="1" applyAlignment="1">
      <alignment horizontal="center"/>
    </xf>
    <xf numFmtId="0" fontId="69" fillId="0" borderId="14" xfId="0" applyFont="1" applyBorder="1" applyAlignment="1">
      <alignment horizontal="center" vertical="center"/>
    </xf>
    <xf numFmtId="0" fontId="69" fillId="0" borderId="14" xfId="0" applyFont="1" applyBorder="1" applyAlignment="1">
      <alignment horizontal="center" vertical="center" wrapText="1"/>
    </xf>
    <xf numFmtId="0" fontId="101" fillId="0" borderId="45" xfId="0" applyFont="1" applyBorder="1" applyAlignment="1">
      <alignment horizontal="left" wrapText="1" shrinkToFit="1"/>
    </xf>
    <xf numFmtId="0" fontId="101" fillId="0" borderId="45" xfId="0" applyFont="1" applyBorder="1" applyAlignment="1">
      <alignment horizontal="left" shrinkToFit="1"/>
    </xf>
    <xf numFmtId="0" fontId="102" fillId="0" borderId="23" xfId="1" applyFont="1" applyBorder="1" applyProtection="1"/>
    <xf numFmtId="0" fontId="103" fillId="0" borderId="23" xfId="1" applyFont="1" applyBorder="1" applyAlignment="1" applyProtection="1">
      <alignment horizontal="center" shrinkToFit="1"/>
    </xf>
  </cellXfs>
  <cellStyles count="3">
    <cellStyle name="Excel Built-in Explanatory Text" xfId="2" xr:uid="{00000000-0005-0000-0000-000006000000}"/>
    <cellStyle name="Lien hypertexte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6" Type="http://schemas.microsoft.com/office/2017/06/relationships/rdRichValue" Target="richData/rdrichvalue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externalLink" Target="externalLinks/externalLink2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wm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wmf"/><Relationship Id="rId1" Type="http://schemas.openxmlformats.org/officeDocument/2006/relationships/image" Target="../media/image2.wmf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wmf"/><Relationship Id="rId1" Type="http://schemas.openxmlformats.org/officeDocument/2006/relationships/image" Target="../media/image2.wmf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wmf"/><Relationship Id="rId1" Type="http://schemas.openxmlformats.org/officeDocument/2006/relationships/image" Target="../media/image2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355680</xdr:colOff>
      <xdr:row>0</xdr:row>
      <xdr:rowOff>127080</xdr:rowOff>
    </xdr:from>
    <xdr:to>
      <xdr:col>2</xdr:col>
      <xdr:colOff>185040</xdr:colOff>
      <xdr:row>4</xdr:row>
      <xdr:rowOff>172920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379080" y="127080"/>
          <a:ext cx="2145600" cy="144396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114480</xdr:colOff>
      <xdr:row>0</xdr:row>
      <xdr:rowOff>190440</xdr:rowOff>
    </xdr:from>
    <xdr:to>
      <xdr:col>2</xdr:col>
      <xdr:colOff>876240</xdr:colOff>
      <xdr:row>2</xdr:row>
      <xdr:rowOff>108000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14480" y="190440"/>
          <a:ext cx="1526760" cy="109152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314280</xdr:colOff>
      <xdr:row>0</xdr:row>
      <xdr:rowOff>171360</xdr:rowOff>
    </xdr:from>
    <xdr:to>
      <xdr:col>5</xdr:col>
      <xdr:colOff>151920</xdr:colOff>
      <xdr:row>3</xdr:row>
      <xdr:rowOff>323280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13520" y="171360"/>
          <a:ext cx="2717280" cy="198360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40</xdr:col>
      <xdr:colOff>228960</xdr:colOff>
      <xdr:row>2</xdr:row>
      <xdr:rowOff>304920</xdr:rowOff>
    </xdr:from>
    <xdr:to>
      <xdr:col>41</xdr:col>
      <xdr:colOff>380520</xdr:colOff>
      <xdr:row>4</xdr:row>
      <xdr:rowOff>113760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28960" y="1028520"/>
          <a:ext cx="916560" cy="469440"/>
        </a:xfrm>
        <a:prstGeom prst="rect">
          <a:avLst/>
        </a:prstGeom>
        <a:ln>
          <a:noFill/>
        </a:ln>
      </xdr:spPr>
    </xdr:pic>
    <xdr:clientData/>
  </xdr:twoCellAnchor>
  <xdr:twoCellAnchor editAs="absolute">
    <xdr:from>
      <xdr:col>40</xdr:col>
      <xdr:colOff>171360</xdr:colOff>
      <xdr:row>0</xdr:row>
      <xdr:rowOff>285840</xdr:rowOff>
    </xdr:from>
    <xdr:to>
      <xdr:col>40</xdr:col>
      <xdr:colOff>723630</xdr:colOff>
      <xdr:row>2</xdr:row>
      <xdr:rowOff>228240</xdr:rowOff>
    </xdr:to>
    <xdr:pic>
      <xdr:nvPicPr>
        <xdr:cNvPr id="4" name="Image 2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71360" y="285840"/>
          <a:ext cx="571320" cy="66600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35</xdr:col>
      <xdr:colOff>171360</xdr:colOff>
      <xdr:row>0</xdr:row>
      <xdr:rowOff>285840</xdr:rowOff>
    </xdr:from>
    <xdr:to>
      <xdr:col>35</xdr:col>
      <xdr:colOff>723630</xdr:colOff>
      <xdr:row>2</xdr:row>
      <xdr:rowOff>228240</xdr:rowOff>
    </xdr:to>
    <xdr:pic>
      <xdr:nvPicPr>
        <xdr:cNvPr id="5" name="Image 2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71360" y="285840"/>
          <a:ext cx="571320" cy="663120"/>
        </a:xfrm>
        <a:prstGeom prst="rect">
          <a:avLst/>
        </a:prstGeom>
        <a:ln>
          <a:noFill/>
        </a:ln>
      </xdr:spPr>
    </xdr:pic>
    <xdr:clientData/>
  </xdr:twoCellAnchor>
  <xdr:twoCellAnchor editAs="absolute">
    <xdr:from>
      <xdr:col>36</xdr:col>
      <xdr:colOff>133200</xdr:colOff>
      <xdr:row>4</xdr:row>
      <xdr:rowOff>19080</xdr:rowOff>
    </xdr:from>
    <xdr:to>
      <xdr:col>37</xdr:col>
      <xdr:colOff>513720</xdr:colOff>
      <xdr:row>5</xdr:row>
      <xdr:rowOff>171000</xdr:rowOff>
    </xdr:to>
    <xdr:pic>
      <xdr:nvPicPr>
        <xdr:cNvPr id="6" name="Object 2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98200" y="1463400"/>
          <a:ext cx="1145520" cy="475920"/>
        </a:xfrm>
        <a:prstGeom prst="rect">
          <a:avLst/>
        </a:prstGeom>
        <a:ln>
          <a:noFill/>
        </a:ln>
      </xdr:spPr>
    </xdr:pic>
    <xdr:clientData/>
  </xdr:twoCellAnchor>
  <xdr:twoCellAnchor editAs="absolute">
    <xdr:from>
      <xdr:col>36</xdr:col>
      <xdr:colOff>495360</xdr:colOff>
      <xdr:row>0</xdr:row>
      <xdr:rowOff>324000</xdr:rowOff>
    </xdr:from>
    <xdr:to>
      <xdr:col>37</xdr:col>
      <xdr:colOff>56880</xdr:colOff>
      <xdr:row>1</xdr:row>
      <xdr:rowOff>323640</xdr:rowOff>
    </xdr:to>
    <xdr:pic>
      <xdr:nvPicPr>
        <xdr:cNvPr id="7" name="Image 1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260360" y="324000"/>
          <a:ext cx="326520" cy="38988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28</xdr:col>
      <xdr:colOff>419040</xdr:colOff>
      <xdr:row>4</xdr:row>
      <xdr:rowOff>76320</xdr:rowOff>
    </xdr:from>
    <xdr:to>
      <xdr:col>29</xdr:col>
      <xdr:colOff>723600</xdr:colOff>
      <xdr:row>5</xdr:row>
      <xdr:rowOff>466560</xdr:rowOff>
    </xdr:to>
    <xdr:pic>
      <xdr:nvPicPr>
        <xdr:cNvPr id="8" name="Image 2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19040" y="1771560"/>
          <a:ext cx="1069560" cy="1139400"/>
        </a:xfrm>
        <a:prstGeom prst="rect">
          <a:avLst/>
        </a:prstGeom>
        <a:ln>
          <a:noFill/>
        </a:ln>
      </xdr:spPr>
    </xdr:pic>
    <xdr:clientData/>
  </xdr:twoCellAnchor>
  <xdr:twoCellAnchor editAs="absolute">
    <xdr:from>
      <xdr:col>28</xdr:col>
      <xdr:colOff>285840</xdr:colOff>
      <xdr:row>2</xdr:row>
      <xdr:rowOff>152280</xdr:rowOff>
    </xdr:from>
    <xdr:to>
      <xdr:col>29</xdr:col>
      <xdr:colOff>847440</xdr:colOff>
      <xdr:row>4</xdr:row>
      <xdr:rowOff>28080</xdr:rowOff>
    </xdr:to>
    <xdr:pic>
      <xdr:nvPicPr>
        <xdr:cNvPr id="9" name="Image 1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285840" y="704520"/>
          <a:ext cx="1326600" cy="101880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171360</xdr:colOff>
      <xdr:row>0</xdr:row>
      <xdr:rowOff>238320</xdr:rowOff>
    </xdr:from>
    <xdr:to>
      <xdr:col>4</xdr:col>
      <xdr:colOff>342360</xdr:colOff>
      <xdr:row>2</xdr:row>
      <xdr:rowOff>247320</xdr:rowOff>
    </xdr:to>
    <xdr:pic>
      <xdr:nvPicPr>
        <xdr:cNvPr id="10" name="Image 2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13040" y="238320"/>
          <a:ext cx="771480" cy="666000"/>
        </a:xfrm>
        <a:prstGeom prst="rect">
          <a:avLst/>
        </a:prstGeom>
        <a:ln>
          <a:noFill/>
        </a:ln>
      </xdr:spPr>
    </xdr:pic>
    <xdr:clientData/>
  </xdr:twoCellAnchor>
  <xdr:twoCellAnchor editAs="absolute">
    <xdr:from>
      <xdr:col>25</xdr:col>
      <xdr:colOff>678600</xdr:colOff>
      <xdr:row>0</xdr:row>
      <xdr:rowOff>380880</xdr:rowOff>
    </xdr:from>
    <xdr:to>
      <xdr:col>27</xdr:col>
      <xdr:colOff>438840</xdr:colOff>
      <xdr:row>4</xdr:row>
      <xdr:rowOff>37800</xdr:rowOff>
    </xdr:to>
    <xdr:pic>
      <xdr:nvPicPr>
        <xdr:cNvPr id="11" name="Object 2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222240" y="380880"/>
          <a:ext cx="1053720" cy="863280"/>
        </a:xfrm>
        <a:prstGeom prst="rect">
          <a:avLst/>
        </a:prstGeom>
        <a:ln>
          <a:noFill/>
        </a:ln>
      </xdr:spPr>
    </xdr:pic>
    <xdr:clientData/>
  </xdr:twoCellAnchor>
  <xdr:twoCellAnchor editAs="absolute">
    <xdr:from>
      <xdr:col>25</xdr:col>
      <xdr:colOff>85320</xdr:colOff>
      <xdr:row>0</xdr:row>
      <xdr:rowOff>371520</xdr:rowOff>
    </xdr:from>
    <xdr:to>
      <xdr:col>26</xdr:col>
      <xdr:colOff>323280</xdr:colOff>
      <xdr:row>3</xdr:row>
      <xdr:rowOff>209160</xdr:rowOff>
    </xdr:to>
    <xdr:pic>
      <xdr:nvPicPr>
        <xdr:cNvPr id="12" name="Image 1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23628960" y="371520"/>
          <a:ext cx="1003320" cy="78696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D:\working\waccache\AM4PEPF0000C26E\EXCELCNV\31247db7-bf29-4cce-9d3c-8e728220bd3e\home\cdepernet\Bureau\Activites%20sur%20le%20r&#233;seau\cfa\31%20-%20Saison%202022%20-%202023\A%20-%20ACTIVITES\22.%20TENNIS%20DE%20TABLE\5%20-%20Epreuves%20f&#233;d&#233;rales\4-Jeunes%2027%20et%2028%20mai%202023%20-%20Brest\1%20-%20Communication\Mes%20documents\Arbitrage\feuille%20d'engagements\NOUVELLE%20FEUILLE%20D'ENGAGEMENT.xls?E8CB709B" TargetMode="External"/><Relationship Id="rId1" Type="http://schemas.openxmlformats.org/officeDocument/2006/relationships/externalLinkPath" Target="file:///\\E8CB709B\NOUVELLE%20FEUILLE%20D'ENGAGEMENT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file:///D:\working\waccache\AM4PEPF0000C26E\EXCELCNV\31247db7-bf29-4cce-9d3c-8e728220bd3e\home\cdepernet\Bureau\Activites%20sur%20le%20r&#233;seau\cfa\31%20-%20Saison%202022%20-%202023\A%20-%20ACTIVITES\22.%20TENNIS%20DE%20TABLE\5%20-%20Epreuves%20f&#233;d&#233;rales\4-Jeunes%2027%20et%2028%20mai%202023%20-%20Brest\1%20-%20Communication\Documents%20and%20Settings\Administrateur\Local%20Settings\Temporary%20Internet%20Files\Content.IE5\223L4HZ9\FEUILLE%20D'ENGAGEMENT%20t%20par%20equipes.xls?351CD723" TargetMode="External"/><Relationship Id="rId1" Type="http://schemas.openxmlformats.org/officeDocument/2006/relationships/externalLinkPath" Target="file:///\\351CD723\FEUILLE%20D'ENGAGEMENT%20t%20par%20equipes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microsoft.com/office/2019/04/relationships/externalLinkLongPath" Target="file:///D:\working\waccache\AM4PEPF0000C26E\EXCELCNV\31247db7-bf29-4cce-9d3c-8e728220bd3e\home\cdepernet\Bureau\Activites%20sur%20le%20r&#233;seau\cfa\31%20-%20Saison%202022%20-%202023\A%20-%20ACTIVITES\22.%20TENNIS%20DE%20TABLE\5%20-%20Epreuves%20f&#233;d&#233;rales\4-Jeunes%2027%20et%2028%20mai%202023%20-%20Brest\1%20-%20Communication\Documents%20and%20Settings\Administrateur\Local%20Settings\Temporary%20Internet%20Files\Content.IE5\223L4HZ9\RENSEIGNEMENTS.xls?351CD723" TargetMode="External"/><Relationship Id="rId1" Type="http://schemas.openxmlformats.org/officeDocument/2006/relationships/externalLinkPath" Target="file:///\\351CD723\RENSEIGNEMENT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uil1"/>
      <sheetName val="ENGAGEMTTOUS"/>
      <sheetName val="TOTO"/>
      <sheetName val="engagclubs"/>
      <sheetName val="LISTING tous les joueurs"/>
      <sheetName val="LISTING ALPHA"/>
      <sheetName val="LISTING EQ &amp; DO par série"/>
      <sheetName val="series IND TT"/>
      <sheetName val="series EQ &amp; DO TT"/>
      <sheetName val="series IND"/>
      <sheetName val="series EQ &amp; DO"/>
      <sheetName val="tab P &amp;FP"/>
      <sheetName val="diver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PLICATION"/>
      <sheetName val="0 divers"/>
      <sheetName val="1 individuels"/>
      <sheetName val="2 par équipes"/>
      <sheetName val="3 renseignements"/>
      <sheetName val=" doubles &amp; équipes et mixtes"/>
      <sheetName val="3 doubles &amp; équipes et mixtes"/>
      <sheetName val="Feuil2"/>
    </sheetNames>
    <sheetDataSet>
      <sheetData sheetId="0"/>
      <sheetData sheetId="1"/>
      <sheetData sheetId="2"/>
      <sheetData sheetId="3">
        <row r="58">
          <cell r="AF58">
            <v>0</v>
          </cell>
        </row>
      </sheetData>
      <sheetData sheetId="4"/>
      <sheetData sheetId="5"/>
      <sheetData sheetId="6"/>
      <sheetData sheetId="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EGORIES"/>
      <sheetName val="JEUNES"/>
      <sheetName val="VETERANS"/>
      <sheetName val="NC TTES"/>
      <sheetName val="EQUIPES"/>
    </sheetNames>
    <sheetDataSet>
      <sheetData sheetId="0">
        <row r="3">
          <cell r="A3">
            <v>18080</v>
          </cell>
        </row>
        <row r="4">
          <cell r="A4">
            <v>21732</v>
          </cell>
        </row>
        <row r="5">
          <cell r="A5">
            <v>25385</v>
          </cell>
        </row>
        <row r="6">
          <cell r="A6">
            <v>33786</v>
          </cell>
        </row>
        <row r="7">
          <cell r="A7">
            <v>34516</v>
          </cell>
        </row>
        <row r="8">
          <cell r="A8">
            <v>35247</v>
          </cell>
        </row>
        <row r="9">
          <cell r="A9">
            <v>35977</v>
          </cell>
        </row>
        <row r="10">
          <cell r="A10">
            <v>36708</v>
          </cell>
        </row>
        <row r="11">
          <cell r="A11">
            <v>36708</v>
          </cell>
        </row>
      </sheetData>
      <sheetData sheetId="1">
        <row r="2">
          <cell r="P2" t="str">
            <v>JUNIORS FILLES</v>
          </cell>
          <cell r="R2">
            <v>6.5</v>
          </cell>
        </row>
        <row r="3">
          <cell r="P3" t="str">
            <v>JUNIORS GARCONS</v>
          </cell>
        </row>
        <row r="4">
          <cell r="P4" t="str">
            <v>CADETTES</v>
          </cell>
        </row>
        <row r="5">
          <cell r="P5" t="str">
            <v>CADETS</v>
          </cell>
        </row>
        <row r="6">
          <cell r="P6" t="str">
            <v>MINIMES FILLES</v>
          </cell>
        </row>
        <row r="7">
          <cell r="P7" t="str">
            <v>MINIMES GARCONS</v>
          </cell>
        </row>
        <row r="8">
          <cell r="P8" t="str">
            <v>BENJAMINES</v>
          </cell>
        </row>
        <row r="9">
          <cell r="P9" t="str">
            <v>BENJAMINS</v>
          </cell>
        </row>
        <row r="10">
          <cell r="P10" t="str">
            <v>POUSSINES</v>
          </cell>
        </row>
        <row r="11">
          <cell r="P11" t="str">
            <v>POUSSINS</v>
          </cell>
        </row>
        <row r="12">
          <cell r="P12" t="str">
            <v>EQ  JUNIORS FILLES</v>
          </cell>
        </row>
        <row r="13">
          <cell r="P13" t="str">
            <v>EQ  JUNIORS GARCONS</v>
          </cell>
        </row>
        <row r="14">
          <cell r="P14" t="str">
            <v>EQ  CADETTES</v>
          </cell>
        </row>
        <row r="15">
          <cell r="P15" t="str">
            <v>EQ  CADETS</v>
          </cell>
        </row>
        <row r="16">
          <cell r="P16" t="str">
            <v>EQ  MINIMES FILLES</v>
          </cell>
        </row>
        <row r="17">
          <cell r="P17" t="str">
            <v>EQ  MINIMES GARCONS</v>
          </cell>
        </row>
        <row r="18">
          <cell r="P18" t="str">
            <v>EQ  BENJAMINES</v>
          </cell>
        </row>
        <row r="19">
          <cell r="P19" t="str">
            <v>EQ  BENJAMINS</v>
          </cell>
        </row>
        <row r="20">
          <cell r="P20" t="str">
            <v>EQ  POUSSINES</v>
          </cell>
        </row>
        <row r="21">
          <cell r="P21" t="str">
            <v>EQ  POUSSINS</v>
          </cell>
        </row>
        <row r="22">
          <cell r="P22" t="str">
            <v>DX   JUNIORS</v>
          </cell>
        </row>
        <row r="23">
          <cell r="P23" t="str">
            <v>DX   CADETS</v>
          </cell>
        </row>
        <row r="24">
          <cell r="P24" t="str">
            <v>DX   MINIMES</v>
          </cell>
        </row>
        <row r="25">
          <cell r="P25" t="str">
            <v>DX   BENJAMINS</v>
          </cell>
        </row>
        <row r="26">
          <cell r="P26" t="str">
            <v>DX   POUSSINS</v>
          </cell>
        </row>
      </sheetData>
      <sheetData sheetId="2"/>
      <sheetData sheetId="3"/>
      <sheetData sheetId="4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9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katellqueffelec@aol.com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K87"/>
  <sheetViews>
    <sheetView topLeftCell="A67" zoomScale="50" zoomScaleNormal="50" workbookViewId="0">
      <selection activeCell="E13" sqref="E13"/>
    </sheetView>
  </sheetViews>
  <sheetFormatPr baseColWidth="10" defaultColWidth="9.109375" defaultRowHeight="13.8" x14ac:dyDescent="0.3"/>
  <cols>
    <col min="1" max="1" width="0.33203125" style="3" customWidth="1"/>
    <col min="2" max="2" width="32.88671875" style="3" customWidth="1"/>
    <col min="3" max="5" width="30.88671875" style="3" customWidth="1"/>
    <col min="6" max="6" width="19.88671875" style="3" customWidth="1"/>
    <col min="7" max="7" width="30.88671875" style="3" customWidth="1"/>
    <col min="8" max="8" width="17.5546875" style="3" customWidth="1"/>
    <col min="9" max="10" width="14.109375" style="3" bestFit="1" customWidth="1"/>
    <col min="11" max="16" width="10.77734375" style="3" bestFit="1" customWidth="1"/>
    <col min="17" max="18" width="14.109375" style="3" bestFit="1" customWidth="1"/>
    <col min="19" max="32" width="4.44140625" style="3" hidden="1" customWidth="1"/>
    <col min="33" max="34" width="4.44140625" style="3" customWidth="1"/>
    <col min="35" max="35" width="10" style="3" customWidth="1"/>
    <col min="36" max="244" width="10.88671875" style="3" customWidth="1"/>
    <col min="245" max="251" width="16.88671875" style="3" customWidth="1"/>
    <col min="252" max="1025" width="10.88671875" style="3" customWidth="1"/>
  </cols>
  <sheetData>
    <row r="1" spans="1:249" ht="30.75" customHeight="1" x14ac:dyDescent="0.5">
      <c r="A1" s="4">
        <v>1</v>
      </c>
      <c r="B1" s="585" t="s">
        <v>0</v>
      </c>
      <c r="C1" s="585"/>
      <c r="D1" s="585"/>
      <c r="E1" s="585"/>
      <c r="F1" s="585"/>
      <c r="G1" s="585"/>
      <c r="H1" s="585"/>
      <c r="I1" s="586" t="s">
        <v>1</v>
      </c>
      <c r="J1" s="586"/>
      <c r="K1" s="586"/>
      <c r="L1" s="586"/>
      <c r="M1" s="586"/>
      <c r="N1" s="586"/>
      <c r="O1" s="586"/>
      <c r="P1" s="586"/>
      <c r="Q1" s="586"/>
      <c r="R1" s="586"/>
      <c r="W1" s="5"/>
      <c r="X1" s="5"/>
      <c r="Y1" s="5"/>
      <c r="AA1" s="6">
        <v>7</v>
      </c>
      <c r="AB1" s="6">
        <v>19</v>
      </c>
      <c r="AD1" s="6">
        <v>11</v>
      </c>
    </row>
    <row r="2" spans="1:249" ht="26.4" thickBot="1" x14ac:dyDescent="0.55000000000000004">
      <c r="A2" s="4">
        <v>2</v>
      </c>
      <c r="B2" s="587" t="s">
        <v>328</v>
      </c>
      <c r="C2" s="587"/>
      <c r="D2" s="587"/>
      <c r="E2" s="587"/>
      <c r="F2" s="587"/>
      <c r="G2" s="587"/>
      <c r="H2" s="587"/>
      <c r="I2" s="586"/>
      <c r="J2" s="586"/>
      <c r="K2" s="586"/>
      <c r="L2" s="586"/>
      <c r="M2" s="586"/>
      <c r="N2" s="586"/>
      <c r="O2" s="586"/>
      <c r="P2" s="586"/>
      <c r="Q2" s="586"/>
      <c r="R2" s="586"/>
      <c r="W2" s="5"/>
      <c r="X2" s="5"/>
      <c r="Y2" s="5"/>
      <c r="Z2" s="5"/>
    </row>
    <row r="3" spans="1:249" ht="26.4" thickBot="1" x14ac:dyDescent="0.55000000000000004">
      <c r="A3" s="4">
        <v>3</v>
      </c>
      <c r="B3" s="585" t="s">
        <v>381</v>
      </c>
      <c r="C3" s="585"/>
      <c r="D3" s="585"/>
      <c r="E3" s="585"/>
      <c r="F3" s="585"/>
      <c r="G3" s="585"/>
      <c r="H3" s="585"/>
      <c r="I3" s="575" t="s">
        <v>3</v>
      </c>
      <c r="J3" s="575"/>
      <c r="K3" s="575"/>
      <c r="L3" s="575"/>
      <c r="M3" s="575"/>
      <c r="N3" s="575"/>
      <c r="O3" s="575"/>
      <c r="P3" s="575"/>
      <c r="Q3" s="575"/>
      <c r="R3" s="575"/>
      <c r="W3" s="5"/>
      <c r="X3" s="5"/>
      <c r="Y3" s="5"/>
      <c r="Z3" s="5"/>
      <c r="IM3" s="7" t="e">
        <f>+IN4</f>
        <v>#REF!</v>
      </c>
      <c r="IN3" s="8" t="s">
        <v>4</v>
      </c>
      <c r="IO3" s="8" t="s">
        <v>5</v>
      </c>
    </row>
    <row r="4" spans="1:249" ht="31.8" thickBot="1" x14ac:dyDescent="0.55000000000000004">
      <c r="A4" s="4">
        <v>4</v>
      </c>
      <c r="B4" s="585" t="s">
        <v>382</v>
      </c>
      <c r="C4" s="585"/>
      <c r="D4" s="585"/>
      <c r="E4" s="585"/>
      <c r="F4" s="585"/>
      <c r="G4" s="585"/>
      <c r="H4" s="585"/>
      <c r="I4" s="572" t="s">
        <v>195</v>
      </c>
      <c r="J4" s="572" t="s">
        <v>291</v>
      </c>
      <c r="K4" s="572" t="s">
        <v>195</v>
      </c>
      <c r="L4" s="572" t="s">
        <v>291</v>
      </c>
      <c r="M4" s="572" t="s">
        <v>195</v>
      </c>
      <c r="N4" s="572" t="s">
        <v>291</v>
      </c>
      <c r="O4" s="572" t="s">
        <v>195</v>
      </c>
      <c r="P4" s="572" t="s">
        <v>291</v>
      </c>
      <c r="Q4" s="572" t="s">
        <v>195</v>
      </c>
      <c r="R4" s="572" t="s">
        <v>291</v>
      </c>
      <c r="S4" s="568" t="str">
        <f>VLOOKUP(S6,[0]!CAT,4)</f>
        <v>Eq</v>
      </c>
      <c r="T4" s="9" t="str">
        <f>VLOOKUP(T6,[0]!CAT,4)</f>
        <v>Eq</v>
      </c>
      <c r="U4" s="9" t="str">
        <f>VLOOKUP(U6,[0]!CAT,4)</f>
        <v>Eq</v>
      </c>
      <c r="V4" s="9" t="str">
        <f>VLOOKUP(V6,[0]!CAT,4)</f>
        <v>Eq</v>
      </c>
      <c r="W4" s="9" t="str">
        <f>VLOOKUP(W6,[0]!CAT,4)</f>
        <v>Eq</v>
      </c>
      <c r="X4" s="9" t="str">
        <f>VLOOKUP(X6,[0]!CAT,4)</f>
        <v>Eq</v>
      </c>
      <c r="Y4" s="9" t="str">
        <f>VLOOKUP(Y6,[0]!CAT,4)</f>
        <v>Eq</v>
      </c>
      <c r="Z4" s="9" t="str">
        <f>VLOOKUP(Z6,[0]!CAT,4)</f>
        <v>Eq</v>
      </c>
      <c r="AA4" s="9" t="str">
        <f>VLOOKUP(AA6,[0]!CAT,4)</f>
        <v>Eq</v>
      </c>
      <c r="AB4" s="583" t="s">
        <v>6</v>
      </c>
      <c r="AC4" s="10"/>
      <c r="AD4" s="584" t="s">
        <v>7</v>
      </c>
      <c r="IM4" s="11"/>
      <c r="IN4" s="7" t="e">
        <f>XXX1!#REF!</f>
        <v>#REF!</v>
      </c>
      <c r="IO4" s="12"/>
    </row>
    <row r="5" spans="1:249" ht="24" customHeight="1" thickBot="1" x14ac:dyDescent="0.55000000000000004">
      <c r="A5" s="4"/>
      <c r="B5" s="585"/>
      <c r="C5" s="585"/>
      <c r="D5" s="585"/>
      <c r="E5" s="585"/>
      <c r="F5" s="585"/>
      <c r="G5" s="585"/>
      <c r="H5" s="585"/>
      <c r="I5" s="572" t="s">
        <v>335</v>
      </c>
      <c r="J5" s="572" t="s">
        <v>335</v>
      </c>
      <c r="K5" s="572" t="s">
        <v>336</v>
      </c>
      <c r="L5" s="572" t="s">
        <v>336</v>
      </c>
      <c r="M5" s="572" t="s">
        <v>337</v>
      </c>
      <c r="N5" s="572" t="s">
        <v>337</v>
      </c>
      <c r="O5" s="572" t="s">
        <v>338</v>
      </c>
      <c r="P5" s="572" t="s">
        <v>338</v>
      </c>
      <c r="Q5" s="572" t="s">
        <v>339</v>
      </c>
      <c r="R5" s="572" t="s">
        <v>339</v>
      </c>
      <c r="S5" s="569" t="str">
        <f>VLOOKUP(S6,[0]!CAT,3)</f>
        <v>EQ  JUNIORS FILLES</v>
      </c>
      <c r="T5" s="13" t="str">
        <f>VLOOKUP(T6,[0]!CAT,3)</f>
        <v>EQ  JUNIORS GARCONS</v>
      </c>
      <c r="U5" s="13" t="str">
        <f>VLOOKUP(U6,[0]!CAT,3)</f>
        <v>EQ  CADETTES</v>
      </c>
      <c r="V5" s="13" t="str">
        <f>VLOOKUP(V6,[0]!CAT,3)</f>
        <v>EQ  CADETS</v>
      </c>
      <c r="W5" s="13" t="str">
        <f>VLOOKUP(W6,[0]!CAT,3)</f>
        <v>EQ  MINIMES FILLES</v>
      </c>
      <c r="X5" s="13" t="str">
        <f>VLOOKUP(X6,[0]!CAT,3)</f>
        <v>EQ  MINIMES GARCONS</v>
      </c>
      <c r="Y5" s="13" t="str">
        <f>VLOOKUP(Y6,[0]!CAT,3)</f>
        <v>EQ  BENJAMINS</v>
      </c>
      <c r="Z5" s="13" t="str">
        <f>VLOOKUP(Z6,[0]!CAT,3)</f>
        <v>EQ  POUSSINES</v>
      </c>
      <c r="AA5" s="14" t="str">
        <f>VLOOKUP(AA6,[0]!CAT,3)</f>
        <v>EQ  POUSSINS</v>
      </c>
      <c r="AB5" s="583"/>
      <c r="AD5" s="584"/>
      <c r="IM5" s="15" t="s">
        <v>8</v>
      </c>
      <c r="IN5" s="16" t="e">
        <f>XXX1!#REF!</f>
        <v>#REF!</v>
      </c>
      <c r="IO5" s="17" t="s">
        <v>9</v>
      </c>
    </row>
    <row r="6" spans="1:249" ht="28.5" hidden="1" customHeight="1" x14ac:dyDescent="0.35">
      <c r="A6" s="18"/>
      <c r="B6" s="19"/>
      <c r="C6" s="19" t="s">
        <v>329</v>
      </c>
      <c r="D6" s="19"/>
      <c r="E6" s="19"/>
      <c r="F6" s="19" t="s">
        <v>10</v>
      </c>
      <c r="G6" s="19"/>
      <c r="H6" s="19"/>
      <c r="I6" s="570">
        <v>1</v>
      </c>
      <c r="J6" s="571">
        <v>2</v>
      </c>
      <c r="K6" s="571">
        <v>3</v>
      </c>
      <c r="L6" s="571">
        <v>4</v>
      </c>
      <c r="M6" s="571">
        <v>5</v>
      </c>
      <c r="N6" s="571">
        <v>6</v>
      </c>
      <c r="O6" s="571">
        <v>7</v>
      </c>
      <c r="P6" s="571">
        <v>8</v>
      </c>
      <c r="Q6" s="571">
        <v>9</v>
      </c>
      <c r="R6" s="571">
        <v>10</v>
      </c>
      <c r="S6" s="20">
        <v>11</v>
      </c>
      <c r="T6" s="21">
        <v>12</v>
      </c>
      <c r="U6" s="20">
        <v>13</v>
      </c>
      <c r="V6" s="21">
        <v>14</v>
      </c>
      <c r="W6" s="20">
        <v>15</v>
      </c>
      <c r="X6" s="21">
        <v>16</v>
      </c>
      <c r="Y6" s="21">
        <v>18</v>
      </c>
      <c r="Z6" s="20">
        <v>19</v>
      </c>
      <c r="AA6" s="22">
        <v>20</v>
      </c>
      <c r="AB6" s="583"/>
      <c r="AD6" s="584"/>
      <c r="IM6" s="23" t="s">
        <v>11</v>
      </c>
      <c r="IN6" s="16" t="e">
        <f>XXX1!#REF!</f>
        <v>#REF!</v>
      </c>
      <c r="IO6" s="17" t="s">
        <v>12</v>
      </c>
    </row>
    <row r="7" spans="1:249" s="32" customFormat="1" ht="21.75" customHeight="1" thickBot="1" x14ac:dyDescent="0.35">
      <c r="A7" s="24" t="s">
        <v>13</v>
      </c>
      <c r="B7" s="26" t="s">
        <v>16</v>
      </c>
      <c r="C7" s="26" t="s">
        <v>17</v>
      </c>
      <c r="D7" s="26" t="s">
        <v>10</v>
      </c>
      <c r="E7" s="26" t="s">
        <v>18</v>
      </c>
      <c r="F7" s="27" t="s">
        <v>19</v>
      </c>
      <c r="G7" s="26" t="s">
        <v>15</v>
      </c>
      <c r="H7" s="27" t="s">
        <v>14</v>
      </c>
      <c r="I7" s="25" t="s">
        <v>20</v>
      </c>
      <c r="J7" s="27" t="s">
        <v>21</v>
      </c>
      <c r="K7" s="25" t="s">
        <v>22</v>
      </c>
      <c r="L7" s="27" t="s">
        <v>23</v>
      </c>
      <c r="M7" s="28" t="s">
        <v>24</v>
      </c>
      <c r="N7" s="27" t="s">
        <v>25</v>
      </c>
      <c r="O7" s="29" t="s">
        <v>26</v>
      </c>
      <c r="P7" s="30" t="s">
        <v>27</v>
      </c>
      <c r="Q7" s="25" t="s">
        <v>28</v>
      </c>
      <c r="R7" s="27" t="s">
        <v>29</v>
      </c>
      <c r="S7" s="25" t="s">
        <v>30</v>
      </c>
      <c r="T7" s="27" t="s">
        <v>31</v>
      </c>
      <c r="U7" s="25" t="s">
        <v>32</v>
      </c>
      <c r="V7" s="27" t="s">
        <v>33</v>
      </c>
      <c r="W7" s="25" t="s">
        <v>34</v>
      </c>
      <c r="X7" s="27"/>
      <c r="Y7" s="27"/>
      <c r="Z7" s="25"/>
      <c r="AA7" s="30"/>
      <c r="AB7" s="583"/>
      <c r="AC7" s="31"/>
      <c r="AD7" s="584"/>
      <c r="IM7" s="23" t="s">
        <v>11</v>
      </c>
      <c r="IN7" s="16" t="e">
        <f>XXX1!#REF!</f>
        <v>#REF!</v>
      </c>
      <c r="IO7" s="17" t="s">
        <v>39</v>
      </c>
    </row>
    <row r="8" spans="1:249" ht="30.9" customHeight="1" thickBot="1" x14ac:dyDescent="0.55000000000000004">
      <c r="A8" s="33"/>
      <c r="B8" s="34"/>
      <c r="C8" s="35"/>
      <c r="D8" s="35"/>
      <c r="E8" s="35"/>
      <c r="F8" s="35"/>
      <c r="G8" s="35"/>
      <c r="H8" s="36"/>
      <c r="I8" s="37"/>
      <c r="J8" s="38"/>
      <c r="K8" s="37"/>
      <c r="L8" s="38"/>
      <c r="M8" s="37"/>
      <c r="N8" s="38"/>
      <c r="O8" s="37"/>
      <c r="P8" s="38"/>
      <c r="Q8" s="37"/>
      <c r="R8" s="38"/>
      <c r="S8" s="39" t="e">
        <f>+IF(#REF!="","",#REF!)</f>
        <v>#REF!</v>
      </c>
      <c r="T8" s="39" t="e">
        <f>+IF(#REF!="","",#REF!)</f>
        <v>#REF!</v>
      </c>
      <c r="U8" s="39" t="e">
        <f>+IF(#REF!="","",#REF!)</f>
        <v>#REF!</v>
      </c>
      <c r="V8" s="39" t="e">
        <f>+IF(#REF!="","",#REF!)</f>
        <v>#REF!</v>
      </c>
      <c r="W8" s="39" t="e">
        <f>+IF(#REF!="","",#REF!)</f>
        <v>#REF!</v>
      </c>
      <c r="X8" s="39"/>
      <c r="Y8" s="39"/>
      <c r="Z8" s="39"/>
      <c r="AA8" s="39"/>
      <c r="AB8" s="576"/>
      <c r="AC8" s="40" t="str">
        <f t="shared" ref="AC8:AC39" si="0">IF(H8&lt;$D$79,"Vétéran 3",IF(H8&lt;$D$80,"Vétéran 2",IF(H8&lt;$D$81,"Vétéran 1",IF(H8&lt;$D$82,"Senior",IF(H8&lt;$D$83,"Junior",IF(H8&lt;$D$84,"Cadet",IF(H8&lt;$D$85,"Minime",IF(H8&lt;$D$86,"Benjamin","Poussin"))))))))</f>
        <v>Vétéran 3</v>
      </c>
      <c r="AD8" s="577"/>
      <c r="AE8" s="40" t="str">
        <f>IF(H8&lt;XXX1!$L$41,"Vétéran 3",IF(H8&lt;XXX1!$L$42,"Vétéran 2",IF(H8&lt;XXX1!$L$43,"Vétéran 1",IF(H8&lt;XXX1!$L$44,"Senior",IF(H8&lt;XXX1!$L$45,"Junior",IF(H8&lt;XXX1!$L$46,"Cadet",IF(H8&lt;XXX1!$L$47,"Minime",IF(H8&lt;XXX1!$L$48,"Benjamin","Poussin"))))))))</f>
        <v>Vétéran 3</v>
      </c>
      <c r="AF8" s="2" t="str">
        <f t="shared" ref="AF8:AF15" si="1">IF(G8="F",1,"")</f>
        <v/>
      </c>
      <c r="AG8" s="2"/>
      <c r="AH8" s="2"/>
      <c r="IM8" s="23" t="s">
        <v>11</v>
      </c>
      <c r="IN8" s="16" t="e">
        <f>XXX1!#REF!</f>
        <v>#REF!</v>
      </c>
      <c r="IO8" s="17" t="s">
        <v>40</v>
      </c>
    </row>
    <row r="9" spans="1:249" ht="30.9" customHeight="1" x14ac:dyDescent="0.5">
      <c r="A9" s="33"/>
      <c r="B9" s="34"/>
      <c r="C9" s="35"/>
      <c r="D9" s="35"/>
      <c r="E9" s="35"/>
      <c r="F9" s="35"/>
      <c r="G9" s="35"/>
      <c r="H9" s="36"/>
      <c r="I9" s="41"/>
      <c r="J9" s="42"/>
      <c r="K9" s="41"/>
      <c r="L9" s="42"/>
      <c r="M9" s="41"/>
      <c r="N9" s="42"/>
      <c r="O9" s="41"/>
      <c r="P9" s="42"/>
      <c r="Q9" s="41"/>
      <c r="R9" s="42"/>
      <c r="S9" s="39" t="e">
        <f>+IF(#REF!="","",#REF!)</f>
        <v>#REF!</v>
      </c>
      <c r="T9" s="39" t="e">
        <f>+IF(#REF!="","",#REF!)</f>
        <v>#REF!</v>
      </c>
      <c r="U9" s="39" t="e">
        <f>+IF(#REF!="","",#REF!)</f>
        <v>#REF!</v>
      </c>
      <c r="V9" s="39" t="e">
        <f>+IF(#REF!="","",#REF!)</f>
        <v>#REF!</v>
      </c>
      <c r="W9" s="39" t="e">
        <f>+IF(#REF!="","",#REF!)</f>
        <v>#REF!</v>
      </c>
      <c r="X9" s="39"/>
      <c r="Y9" s="39"/>
      <c r="Z9" s="39"/>
      <c r="AA9" s="39"/>
      <c r="AB9" s="576"/>
      <c r="AC9" s="40" t="str">
        <f t="shared" si="0"/>
        <v>Vétéran 3</v>
      </c>
      <c r="AD9" s="577"/>
      <c r="AE9" s="40" t="str">
        <f>IF(H9&lt;XXX1!$L$41,"Vétéran 3",IF(H9&lt;XXX1!$L$42,"Vétéran 2",IF(H9&lt;XXX1!$L$43,"Vétéran 1",IF(H9&lt;XXX1!$L$44,"Senior",IF(H9&lt;XXX1!$L$45,"Junior",IF(H9&lt;XXX1!$L$46,"Cadet",IF(H9&lt;XXX1!$L$47,"Minime",IF(H9&lt;XXX1!$L$48,"Benjamin","Poussin"))))))))</f>
        <v>Vétéran 3</v>
      </c>
      <c r="AF9" s="2" t="str">
        <f t="shared" si="1"/>
        <v/>
      </c>
      <c r="AG9" s="2"/>
      <c r="AH9" s="2"/>
      <c r="IM9" s="23" t="s">
        <v>11</v>
      </c>
      <c r="IN9" s="16" t="e">
        <f>XXX1!#REF!</f>
        <v>#REF!</v>
      </c>
      <c r="IO9" s="17" t="s">
        <v>41</v>
      </c>
    </row>
    <row r="10" spans="1:249" ht="30.9" customHeight="1" x14ac:dyDescent="0.5">
      <c r="A10" s="33"/>
      <c r="B10" s="34"/>
      <c r="C10" s="34"/>
      <c r="D10" s="35"/>
      <c r="E10" s="35"/>
      <c r="F10" s="35"/>
      <c r="G10" s="35"/>
      <c r="H10" s="36"/>
      <c r="I10" s="41"/>
      <c r="J10" s="42"/>
      <c r="K10" s="41"/>
      <c r="L10" s="42"/>
      <c r="M10" s="41"/>
      <c r="N10" s="42"/>
      <c r="O10" s="41"/>
      <c r="P10" s="42"/>
      <c r="Q10" s="41"/>
      <c r="R10" s="42"/>
      <c r="S10" s="39" t="e">
        <f>+IF(#REF!="","",#REF!)</f>
        <v>#REF!</v>
      </c>
      <c r="T10" s="39" t="e">
        <f>+IF(#REF!="","",#REF!)</f>
        <v>#REF!</v>
      </c>
      <c r="U10" s="39" t="e">
        <f>+IF(#REF!="","",#REF!)</f>
        <v>#REF!</v>
      </c>
      <c r="V10" s="39" t="e">
        <f>+IF(#REF!="","",#REF!)</f>
        <v>#REF!</v>
      </c>
      <c r="W10" s="39" t="e">
        <f>+IF(#REF!="","",#REF!)</f>
        <v>#REF!</v>
      </c>
      <c r="X10" s="39"/>
      <c r="Y10" s="39"/>
      <c r="Z10" s="39"/>
      <c r="AA10" s="39"/>
      <c r="AB10" s="576"/>
      <c r="AC10" s="40" t="str">
        <f t="shared" si="0"/>
        <v>Vétéran 3</v>
      </c>
      <c r="AD10" s="577"/>
      <c r="AE10" s="40" t="str">
        <f>IF(H10&lt;XXX1!$L$41,"Vétéran 3",IF(H10&lt;XXX1!$L$42,"Vétéran 2",IF(H10&lt;XXX1!$L$43,"Vétéran 1",IF(H10&lt;XXX1!$L$44,"Senior",IF(H10&lt;XXX1!$L$45,"Junior",IF(H10&lt;XXX1!$L$46,"Cadet",IF(H10&lt;XXX1!$L$47,"Minime",IF(H10&lt;XXX1!$L$48,"Benjamin","Poussin"))))))))</f>
        <v>Vétéran 3</v>
      </c>
      <c r="AF10" s="2" t="str">
        <f t="shared" si="1"/>
        <v/>
      </c>
      <c r="AG10" s="2"/>
      <c r="AH10" s="2"/>
      <c r="IM10" s="23"/>
      <c r="IN10" s="16"/>
      <c r="IO10" s="17"/>
    </row>
    <row r="11" spans="1:249" ht="30.9" customHeight="1" x14ac:dyDescent="0.5">
      <c r="A11" s="33"/>
      <c r="B11" s="34"/>
      <c r="C11" s="34"/>
      <c r="D11" s="35"/>
      <c r="E11" s="35"/>
      <c r="F11" s="35"/>
      <c r="G11" s="35"/>
      <c r="H11" s="36"/>
      <c r="I11" s="41"/>
      <c r="J11" s="42"/>
      <c r="K11" s="41"/>
      <c r="L11" s="42"/>
      <c r="M11" s="41"/>
      <c r="N11" s="42"/>
      <c r="O11" s="41"/>
      <c r="P11" s="42"/>
      <c r="Q11" s="41"/>
      <c r="R11" s="42"/>
      <c r="S11" s="39" t="e">
        <f>+IF(#REF!="","",#REF!)</f>
        <v>#REF!</v>
      </c>
      <c r="T11" s="39" t="e">
        <f>+IF(#REF!="","",#REF!)</f>
        <v>#REF!</v>
      </c>
      <c r="U11" s="39" t="e">
        <f>+IF(#REF!="","",#REF!)</f>
        <v>#REF!</v>
      </c>
      <c r="V11" s="39" t="e">
        <f>+IF(#REF!="","",#REF!)</f>
        <v>#REF!</v>
      </c>
      <c r="W11" s="39" t="e">
        <f>+IF(#REF!="","",#REF!)</f>
        <v>#REF!</v>
      </c>
      <c r="X11" s="39"/>
      <c r="Y11" s="39"/>
      <c r="Z11" s="39"/>
      <c r="AA11" s="39"/>
      <c r="AB11" s="576"/>
      <c r="AC11" s="40" t="str">
        <f t="shared" si="0"/>
        <v>Vétéran 3</v>
      </c>
      <c r="AD11" s="577"/>
      <c r="AE11" s="40" t="str">
        <f>IF(H11&lt;XXX1!$L$41,"Vétéran 3",IF(H11&lt;XXX1!$L$42,"Vétéran 2",IF(H11&lt;XXX1!$L$43,"Vétéran 1",IF(H11&lt;XXX1!$L$44,"Senior",IF(H11&lt;XXX1!$L$45,"Junior",IF(H11&lt;XXX1!$L$46,"Cadet",IF(H11&lt;XXX1!$L$47,"Minime",IF(H11&lt;XXX1!$L$48,"Benjamin","Poussin"))))))))</f>
        <v>Vétéran 3</v>
      </c>
      <c r="AF11" s="2" t="str">
        <f t="shared" si="1"/>
        <v/>
      </c>
      <c r="AG11" s="2"/>
      <c r="AH11" s="2"/>
      <c r="IM11" s="23"/>
      <c r="IN11" s="16"/>
      <c r="IO11" s="17"/>
    </row>
    <row r="12" spans="1:249" ht="30.9" customHeight="1" x14ac:dyDescent="0.5">
      <c r="A12" s="33"/>
      <c r="B12" s="34"/>
      <c r="C12" s="34"/>
      <c r="D12" s="35"/>
      <c r="E12" s="34"/>
      <c r="F12" s="35"/>
      <c r="G12" s="35"/>
      <c r="H12" s="36"/>
      <c r="I12" s="41"/>
      <c r="J12" s="42"/>
      <c r="K12" s="41"/>
      <c r="L12" s="42"/>
      <c r="M12" s="41"/>
      <c r="N12" s="42"/>
      <c r="O12" s="41"/>
      <c r="P12" s="42"/>
      <c r="Q12" s="41"/>
      <c r="R12" s="42"/>
      <c r="S12" s="39" t="e">
        <f>+IF(#REF!="","",#REF!)</f>
        <v>#REF!</v>
      </c>
      <c r="T12" s="39" t="e">
        <f>+IF(#REF!="","",#REF!)</f>
        <v>#REF!</v>
      </c>
      <c r="U12" s="39" t="e">
        <f>+IF(#REF!="","",#REF!)</f>
        <v>#REF!</v>
      </c>
      <c r="V12" s="39" t="e">
        <f>+IF(#REF!="","",#REF!)</f>
        <v>#REF!</v>
      </c>
      <c r="W12" s="39" t="e">
        <f>+IF(#REF!="","",#REF!)</f>
        <v>#REF!</v>
      </c>
      <c r="X12" s="39"/>
      <c r="Y12" s="39"/>
      <c r="Z12" s="39"/>
      <c r="AA12" s="39"/>
      <c r="AB12" s="576"/>
      <c r="AC12" s="40" t="str">
        <f t="shared" si="0"/>
        <v>Vétéran 3</v>
      </c>
      <c r="AD12" s="577"/>
      <c r="AE12" s="40" t="str">
        <f>IF(H12&lt;XXX1!$L$41,"Vétéran 3",IF(H12&lt;XXX1!$L$42,"Vétéran 2",IF(H12&lt;XXX1!$L$43,"Vétéran 1",IF(H12&lt;XXX1!$L$44,"Senior",IF(H12&lt;XXX1!$L$45,"Junior",IF(H12&lt;XXX1!$L$46,"Cadet",IF(H12&lt;XXX1!$L$47,"Minime",IF(H12&lt;XXX1!$L$48,"Benjamin","Poussin"))))))))</f>
        <v>Vétéran 3</v>
      </c>
      <c r="AF12" s="2" t="str">
        <f t="shared" si="1"/>
        <v/>
      </c>
      <c r="AG12" s="2"/>
      <c r="AH12" s="2"/>
      <c r="IM12" s="23"/>
      <c r="IN12" s="16"/>
      <c r="IO12" s="17"/>
    </row>
    <row r="13" spans="1:249" ht="30.9" customHeight="1" x14ac:dyDescent="0.5">
      <c r="A13" s="33"/>
      <c r="B13" s="34"/>
      <c r="C13" s="34"/>
      <c r="D13" s="35"/>
      <c r="E13" s="34"/>
      <c r="F13" s="35"/>
      <c r="G13" s="35"/>
      <c r="H13" s="36"/>
      <c r="I13" s="41"/>
      <c r="J13" s="42"/>
      <c r="K13" s="41"/>
      <c r="L13" s="42"/>
      <c r="M13" s="41"/>
      <c r="N13" s="42"/>
      <c r="O13" s="41"/>
      <c r="P13" s="42"/>
      <c r="Q13" s="41"/>
      <c r="R13" s="42"/>
      <c r="S13" s="39" t="e">
        <f>+IF(#REF!="","",#REF!)</f>
        <v>#REF!</v>
      </c>
      <c r="T13" s="39" t="e">
        <f>+IF(#REF!="","",#REF!)</f>
        <v>#REF!</v>
      </c>
      <c r="U13" s="39" t="e">
        <f>+IF(#REF!="","",#REF!)</f>
        <v>#REF!</v>
      </c>
      <c r="V13" s="39" t="e">
        <f>+IF(#REF!="","",#REF!)</f>
        <v>#REF!</v>
      </c>
      <c r="W13" s="39" t="e">
        <f>+IF(#REF!="","",#REF!)</f>
        <v>#REF!</v>
      </c>
      <c r="X13" s="39"/>
      <c r="Y13" s="39"/>
      <c r="Z13" s="39"/>
      <c r="AA13" s="39"/>
      <c r="AB13" s="576"/>
      <c r="AC13" s="40" t="str">
        <f t="shared" si="0"/>
        <v>Vétéran 3</v>
      </c>
      <c r="AD13" s="577"/>
      <c r="AE13" s="40" t="str">
        <f>IF(H13&lt;XXX1!$L$41,"Vétéran 3",IF(H13&lt;XXX1!$L$42,"Vétéran 2",IF(H13&lt;XXX1!$L$43,"Vétéran 1",IF(H13&lt;XXX1!$L$44,"Senior",IF(H13&lt;XXX1!$L$45,"Junior",IF(H13&lt;XXX1!$L$46,"Cadet",IF(H13&lt;XXX1!$L$47,"Minime",IF(H13&lt;XXX1!$L$48,"Benjamin","Poussin"))))))))</f>
        <v>Vétéran 3</v>
      </c>
      <c r="AF13" s="2" t="str">
        <f t="shared" si="1"/>
        <v/>
      </c>
      <c r="AG13" s="2"/>
      <c r="AH13" s="2"/>
      <c r="IM13" s="23"/>
      <c r="IN13" s="16"/>
      <c r="IO13" s="17"/>
    </row>
    <row r="14" spans="1:249" ht="30.9" customHeight="1" x14ac:dyDescent="0.5">
      <c r="A14" s="33"/>
      <c r="B14" s="34"/>
      <c r="C14" s="34"/>
      <c r="D14" s="35"/>
      <c r="E14" s="34"/>
      <c r="F14" s="35"/>
      <c r="G14" s="35"/>
      <c r="H14" s="36"/>
      <c r="I14" s="41"/>
      <c r="J14" s="42"/>
      <c r="K14" s="41"/>
      <c r="L14" s="42"/>
      <c r="M14" s="41"/>
      <c r="N14" s="42"/>
      <c r="O14" s="41"/>
      <c r="P14" s="42"/>
      <c r="Q14" s="41"/>
      <c r="R14" s="42"/>
      <c r="S14" s="39" t="e">
        <f>+IF(#REF!="","",#REF!)</f>
        <v>#REF!</v>
      </c>
      <c r="T14" s="39" t="e">
        <f>+IF(#REF!="","",#REF!)</f>
        <v>#REF!</v>
      </c>
      <c r="U14" s="39" t="e">
        <f>+IF(#REF!="","",#REF!)</f>
        <v>#REF!</v>
      </c>
      <c r="V14" s="39" t="e">
        <f>+IF(#REF!="","",#REF!)</f>
        <v>#REF!</v>
      </c>
      <c r="W14" s="39" t="e">
        <f>+IF(#REF!="","",#REF!)</f>
        <v>#REF!</v>
      </c>
      <c r="X14" s="39"/>
      <c r="Y14" s="39"/>
      <c r="Z14" s="39"/>
      <c r="AA14" s="39"/>
      <c r="AB14" s="576"/>
      <c r="AC14" s="40" t="str">
        <f t="shared" si="0"/>
        <v>Vétéran 3</v>
      </c>
      <c r="AD14" s="577"/>
      <c r="AE14" s="40" t="str">
        <f>IF(H14&lt;XXX1!$L$41,"Vétéran 3",IF(H14&lt;XXX1!$L$42,"Vétéran 2",IF(H14&lt;XXX1!$L$43,"Vétéran 1",IF(H14&lt;XXX1!$L$44,"Senior",IF(H14&lt;XXX1!$L$45,"Junior",IF(H14&lt;XXX1!$L$46,"Cadet",IF(H14&lt;XXX1!$L$47,"Minime",IF(H14&lt;XXX1!$L$48,"Benjamin","Poussin"))))))))</f>
        <v>Vétéran 3</v>
      </c>
      <c r="AF14" s="2" t="str">
        <f t="shared" si="1"/>
        <v/>
      </c>
      <c r="AG14" s="2"/>
      <c r="AH14" s="2"/>
      <c r="IM14" s="23"/>
      <c r="IN14" s="16"/>
      <c r="IO14" s="17"/>
    </row>
    <row r="15" spans="1:249" ht="30.9" customHeight="1" x14ac:dyDescent="0.5">
      <c r="A15" s="33"/>
      <c r="B15" s="34"/>
      <c r="C15" s="34"/>
      <c r="D15" s="35"/>
      <c r="E15" s="34"/>
      <c r="F15" s="35"/>
      <c r="G15" s="35"/>
      <c r="H15" s="36"/>
      <c r="I15" s="41"/>
      <c r="J15" s="42"/>
      <c r="K15" s="41"/>
      <c r="L15" s="42"/>
      <c r="M15" s="41"/>
      <c r="N15" s="42"/>
      <c r="O15" s="41"/>
      <c r="P15" s="42"/>
      <c r="Q15" s="41"/>
      <c r="R15" s="42"/>
      <c r="S15" s="39" t="e">
        <f>+IF(#REF!="","",#REF!)</f>
        <v>#REF!</v>
      </c>
      <c r="T15" s="39" t="e">
        <f>+IF(#REF!="","",#REF!)</f>
        <v>#REF!</v>
      </c>
      <c r="U15" s="39" t="e">
        <f>+IF(#REF!="","",#REF!)</f>
        <v>#REF!</v>
      </c>
      <c r="V15" s="39" t="e">
        <f>+IF(#REF!="","",#REF!)</f>
        <v>#REF!</v>
      </c>
      <c r="W15" s="39" t="e">
        <f>+IF(#REF!="","",#REF!)</f>
        <v>#REF!</v>
      </c>
      <c r="X15" s="39" t="e">
        <f>+IF(#REF!="","",#REF!)</f>
        <v>#REF!</v>
      </c>
      <c r="Y15" s="39" t="e">
        <f>+IF(#REF!="","",#REF!)</f>
        <v>#REF!</v>
      </c>
      <c r="Z15" s="39" t="e">
        <f>+IF(#REF!="","",#REF!)</f>
        <v>#REF!</v>
      </c>
      <c r="AA15" s="39" t="e">
        <f>+IF(#REF!="","",#REF!)</f>
        <v>#REF!</v>
      </c>
      <c r="AB15" s="576"/>
      <c r="AC15" s="40" t="str">
        <f t="shared" si="0"/>
        <v>Vétéran 3</v>
      </c>
      <c r="AD15" s="577"/>
      <c r="AE15" s="40" t="str">
        <f>IF(H15&lt;XXX1!$L$41,"Vétéran 3",IF(H15&lt;XXX1!$L$42,"Vétéran 2",IF(H15&lt;XXX1!$L$43,"Vétéran 1",IF(H15&lt;XXX1!$L$44,"Senior",IF(H15&lt;XXX1!$L$45,"Junior",IF(H15&lt;XXX1!$L$46,"Cadet",IF(H15&lt;XXX1!$L$47,"Minime",IF(H15&lt;XXX1!$L$48,"Benjamin","Poussin"))))))))</f>
        <v>Vétéran 3</v>
      </c>
      <c r="AF15" s="2" t="str">
        <f t="shared" si="1"/>
        <v/>
      </c>
      <c r="AG15" s="2"/>
      <c r="AH15" s="2"/>
      <c r="IM15" s="23"/>
      <c r="IN15" s="16"/>
      <c r="IO15" s="17"/>
    </row>
    <row r="16" spans="1:249" ht="30.9" customHeight="1" x14ac:dyDescent="0.5">
      <c r="A16" s="33"/>
      <c r="B16" s="34"/>
      <c r="C16" s="34"/>
      <c r="D16" s="35"/>
      <c r="E16" s="34"/>
      <c r="F16" s="35"/>
      <c r="G16" s="35"/>
      <c r="H16" s="36"/>
      <c r="I16" s="41"/>
      <c r="J16" s="42"/>
      <c r="K16" s="41"/>
      <c r="L16" s="42"/>
      <c r="M16" s="41"/>
      <c r="N16" s="42"/>
      <c r="O16" s="41"/>
      <c r="P16" s="42"/>
      <c r="Q16" s="41"/>
      <c r="R16" s="42"/>
      <c r="S16" s="39"/>
      <c r="T16" s="39"/>
      <c r="U16" s="39"/>
      <c r="V16" s="39"/>
      <c r="W16" s="39"/>
      <c r="X16" s="39"/>
      <c r="Y16" s="39"/>
      <c r="Z16" s="39"/>
      <c r="AA16" s="39"/>
      <c r="AB16" s="576"/>
      <c r="AC16" s="40" t="str">
        <f t="shared" si="0"/>
        <v>Vétéran 3</v>
      </c>
      <c r="AD16" s="577"/>
      <c r="AE16" s="40" t="str">
        <f>IF(H16&lt;XXX1!$L$41,"Vétéran 3",IF(H16&lt;XXX1!$L$42,"Vétéran 2",IF(H16&lt;XXX1!$L$43,"Vétéran 1",IF(H16&lt;XXX1!$L$44,"Senior",IF(H16&lt;XXX1!$L$45,"Junior",IF(H16&lt;XXX1!$L$46,"Cadet",IF(H16&lt;XXX1!$L$47,"Minime",IF(H16&lt;XXX1!$L$48,"Benjamin","Poussin"))))))))</f>
        <v>Vétéran 3</v>
      </c>
      <c r="AF16" s="2"/>
      <c r="AG16" s="2"/>
      <c r="AH16" s="2"/>
      <c r="IM16" s="23"/>
      <c r="IN16" s="16"/>
      <c r="IO16" s="17"/>
    </row>
    <row r="17" spans="1:249" ht="30.9" customHeight="1" x14ac:dyDescent="0.5">
      <c r="A17" s="33"/>
      <c r="B17" s="34"/>
      <c r="C17" s="34"/>
      <c r="D17" s="35"/>
      <c r="E17" s="34"/>
      <c r="F17" s="35"/>
      <c r="G17" s="35"/>
      <c r="H17" s="36"/>
      <c r="I17" s="41"/>
      <c r="J17" s="42"/>
      <c r="K17" s="41"/>
      <c r="L17" s="42"/>
      <c r="M17" s="41"/>
      <c r="N17" s="42"/>
      <c r="O17" s="41"/>
      <c r="P17" s="42"/>
      <c r="Q17" s="41"/>
      <c r="R17" s="42"/>
      <c r="S17" s="39"/>
      <c r="T17" s="39"/>
      <c r="U17" s="39"/>
      <c r="V17" s="39"/>
      <c r="W17" s="39"/>
      <c r="X17" s="39"/>
      <c r="Y17" s="39"/>
      <c r="Z17" s="39"/>
      <c r="AA17" s="39"/>
      <c r="AB17" s="576"/>
      <c r="AC17" s="40" t="str">
        <f t="shared" si="0"/>
        <v>Vétéran 3</v>
      </c>
      <c r="AD17" s="577"/>
      <c r="AE17" s="40" t="str">
        <f>IF(H17&lt;XXX1!$L$41,"Vétéran 3",IF(H17&lt;XXX1!$L$42,"Vétéran 2",IF(H17&lt;XXX1!$L$43,"Vétéran 1",IF(H17&lt;XXX1!$L$44,"Senior",IF(H17&lt;XXX1!$L$45,"Junior",IF(H17&lt;XXX1!$L$46,"Cadet",IF(H17&lt;XXX1!$L$47,"Minime",IF(H17&lt;XXX1!$L$48,"Benjamin","Poussin"))))))))</f>
        <v>Vétéran 3</v>
      </c>
      <c r="AF17" s="2"/>
      <c r="AG17" s="2"/>
      <c r="AH17" s="2"/>
      <c r="IM17" s="23"/>
      <c r="IN17" s="16"/>
      <c r="IO17" s="17"/>
    </row>
    <row r="18" spans="1:249" ht="30.9" customHeight="1" x14ac:dyDescent="0.5">
      <c r="A18" s="33"/>
      <c r="B18" s="34"/>
      <c r="C18" s="34"/>
      <c r="D18" s="35"/>
      <c r="E18" s="34"/>
      <c r="F18" s="35"/>
      <c r="G18" s="35"/>
      <c r="H18" s="36"/>
      <c r="I18" s="41"/>
      <c r="J18" s="42"/>
      <c r="K18" s="41"/>
      <c r="L18" s="42"/>
      <c r="M18" s="41"/>
      <c r="N18" s="42"/>
      <c r="O18" s="41"/>
      <c r="P18" s="42"/>
      <c r="Q18" s="41"/>
      <c r="R18" s="42"/>
      <c r="S18" s="39"/>
      <c r="T18" s="39"/>
      <c r="U18" s="39"/>
      <c r="V18" s="39"/>
      <c r="W18" s="39"/>
      <c r="X18" s="39"/>
      <c r="Y18" s="39"/>
      <c r="Z18" s="39"/>
      <c r="AA18" s="39"/>
      <c r="AB18" s="576"/>
      <c r="AC18" s="40" t="str">
        <f t="shared" si="0"/>
        <v>Vétéran 3</v>
      </c>
      <c r="AD18" s="577"/>
      <c r="AE18" s="40" t="str">
        <f>IF(H18&lt;XXX1!$L$41,"Vétéran 3",IF(H18&lt;XXX1!$L$42,"Vétéran 2",IF(H18&lt;XXX1!$L$43,"Vétéran 1",IF(H18&lt;XXX1!$L$44,"Senior",IF(H18&lt;XXX1!$L$45,"Junior",IF(H18&lt;XXX1!$L$46,"Cadet",IF(H18&lt;XXX1!$L$47,"Minime",IF(H18&lt;XXX1!$L$48,"Benjamin","Poussin"))))))))</f>
        <v>Vétéran 3</v>
      </c>
      <c r="AF18" s="2"/>
      <c r="AG18" s="2"/>
      <c r="AH18" s="2"/>
      <c r="IM18" s="23"/>
      <c r="IN18" s="16"/>
      <c r="IO18" s="17"/>
    </row>
    <row r="19" spans="1:249" ht="30.9" customHeight="1" x14ac:dyDescent="0.5">
      <c r="A19" s="33"/>
      <c r="B19" s="34"/>
      <c r="C19" s="35"/>
      <c r="D19" s="35"/>
      <c r="E19" s="34"/>
      <c r="F19" s="35"/>
      <c r="G19" s="35"/>
      <c r="H19" s="36"/>
      <c r="I19" s="41"/>
      <c r="J19" s="42"/>
      <c r="K19" s="41"/>
      <c r="L19" s="42"/>
      <c r="M19" s="41"/>
      <c r="N19" s="42"/>
      <c r="O19" s="41"/>
      <c r="P19" s="42"/>
      <c r="Q19" s="41"/>
      <c r="R19" s="42"/>
      <c r="S19" s="39"/>
      <c r="T19" s="39"/>
      <c r="U19" s="39"/>
      <c r="V19" s="39"/>
      <c r="W19" s="39"/>
      <c r="X19" s="39"/>
      <c r="Y19" s="39"/>
      <c r="Z19" s="39"/>
      <c r="AA19" s="39"/>
      <c r="AB19" s="576"/>
      <c r="AC19" s="40" t="str">
        <f t="shared" si="0"/>
        <v>Vétéran 3</v>
      </c>
      <c r="AD19" s="577"/>
      <c r="AE19" s="40" t="str">
        <f>IF(H19&lt;XXX1!$L$41,"Vétéran 3",IF(H19&lt;XXX1!$L$42,"Vétéran 2",IF(H19&lt;XXX1!$L$43,"Vétéran 1",IF(H19&lt;XXX1!$L$44,"Senior",IF(H19&lt;XXX1!$L$45,"Junior",IF(H19&lt;XXX1!$L$46,"Cadet",IF(H19&lt;XXX1!$L$47,"Minime",IF(H19&lt;XXX1!$L$48,"Benjamin","Poussin"))))))))</f>
        <v>Vétéran 3</v>
      </c>
      <c r="AF19" s="2"/>
      <c r="AG19" s="2"/>
      <c r="AH19" s="2"/>
      <c r="IM19" s="23"/>
      <c r="IN19" s="16"/>
      <c r="IO19" s="17"/>
    </row>
    <row r="20" spans="1:249" ht="30.9" customHeight="1" x14ac:dyDescent="0.5">
      <c r="A20" s="33"/>
      <c r="B20" s="34"/>
      <c r="C20" s="35"/>
      <c r="D20" s="35"/>
      <c r="E20" s="34"/>
      <c r="F20" s="35"/>
      <c r="G20" s="35"/>
      <c r="H20" s="36"/>
      <c r="I20" s="41"/>
      <c r="J20" s="42"/>
      <c r="K20" s="41"/>
      <c r="L20" s="42"/>
      <c r="M20" s="41"/>
      <c r="N20" s="42"/>
      <c r="O20" s="41"/>
      <c r="P20" s="42"/>
      <c r="Q20" s="41"/>
      <c r="R20" s="42"/>
      <c r="S20" s="39"/>
      <c r="T20" s="39"/>
      <c r="U20" s="39"/>
      <c r="V20" s="39"/>
      <c r="W20" s="39"/>
      <c r="X20" s="39"/>
      <c r="Y20" s="39"/>
      <c r="Z20" s="39"/>
      <c r="AA20" s="39"/>
      <c r="AB20" s="576"/>
      <c r="AC20" s="40" t="str">
        <f t="shared" si="0"/>
        <v>Vétéran 3</v>
      </c>
      <c r="AD20" s="577"/>
      <c r="AE20" s="40" t="str">
        <f>IF(H20&lt;XXX1!$L$41,"Vétéran 3",IF(H20&lt;XXX1!$L$42,"Vétéran 2",IF(H20&lt;XXX1!$L$43,"Vétéran 1",IF(H20&lt;XXX1!$L$44,"Senior",IF(H20&lt;XXX1!$L$45,"Junior",IF(H20&lt;XXX1!$L$46,"Cadet",IF(H20&lt;XXX1!$L$47,"Minime",IF(H20&lt;XXX1!$L$48,"Benjamin","Poussin"))))))))</f>
        <v>Vétéran 3</v>
      </c>
      <c r="AF20" s="2"/>
      <c r="AG20" s="2"/>
      <c r="AH20" s="2"/>
      <c r="IM20" s="23"/>
      <c r="IN20" s="16"/>
      <c r="IO20" s="17"/>
    </row>
    <row r="21" spans="1:249" ht="30.9" customHeight="1" x14ac:dyDescent="0.5">
      <c r="A21" s="33"/>
      <c r="B21" s="34"/>
      <c r="C21" s="35"/>
      <c r="D21" s="35"/>
      <c r="E21" s="35"/>
      <c r="F21" s="35"/>
      <c r="G21" s="35"/>
      <c r="H21" s="36"/>
      <c r="I21" s="41"/>
      <c r="J21" s="42"/>
      <c r="K21" s="41"/>
      <c r="L21" s="42"/>
      <c r="M21" s="41"/>
      <c r="N21" s="42"/>
      <c r="O21" s="41"/>
      <c r="P21" s="42"/>
      <c r="Q21" s="41"/>
      <c r="R21" s="42"/>
      <c r="S21" s="39"/>
      <c r="T21" s="39"/>
      <c r="U21" s="39"/>
      <c r="V21" s="39"/>
      <c r="W21" s="39"/>
      <c r="X21" s="39"/>
      <c r="Y21" s="39"/>
      <c r="Z21" s="39"/>
      <c r="AA21" s="39"/>
      <c r="AB21" s="576"/>
      <c r="AC21" s="40" t="str">
        <f t="shared" si="0"/>
        <v>Vétéran 3</v>
      </c>
      <c r="AD21" s="577"/>
      <c r="AE21" s="40" t="str">
        <f>IF(H21&lt;XXX1!$L$41,"Vétéran 3",IF(H21&lt;XXX1!$L$42,"Vétéran 2",IF(H21&lt;XXX1!$L$43,"Vétéran 1",IF(H21&lt;XXX1!$L$44,"Senior",IF(H21&lt;XXX1!$L$45,"Junior",IF(H21&lt;XXX1!$L$46,"Cadet",IF(H21&lt;XXX1!$L$47,"Minime",IF(H21&lt;XXX1!$L$48,"Benjamin","Poussin"))))))))</f>
        <v>Vétéran 3</v>
      </c>
      <c r="AF21" s="2"/>
      <c r="AG21" s="2"/>
      <c r="AH21" s="2"/>
      <c r="IM21" s="23"/>
      <c r="IN21" s="16"/>
      <c r="IO21" s="17"/>
    </row>
    <row r="22" spans="1:249" ht="30.9" customHeight="1" x14ac:dyDescent="0.5">
      <c r="A22" s="33"/>
      <c r="B22" s="34"/>
      <c r="C22" s="35"/>
      <c r="D22" s="35"/>
      <c r="E22" s="35"/>
      <c r="F22" s="35"/>
      <c r="G22" s="35"/>
      <c r="H22" s="36"/>
      <c r="I22" s="41"/>
      <c r="J22" s="42"/>
      <c r="K22" s="41"/>
      <c r="L22" s="42"/>
      <c r="M22" s="41"/>
      <c r="N22" s="42"/>
      <c r="O22" s="41"/>
      <c r="P22" s="42"/>
      <c r="Q22" s="41"/>
      <c r="R22" s="42"/>
      <c r="S22" s="39"/>
      <c r="T22" s="39"/>
      <c r="U22" s="39"/>
      <c r="V22" s="39"/>
      <c r="W22" s="39"/>
      <c r="X22" s="39"/>
      <c r="Y22" s="39"/>
      <c r="Z22" s="39"/>
      <c r="AA22" s="39"/>
      <c r="AB22" s="576"/>
      <c r="AC22" s="40" t="str">
        <f t="shared" si="0"/>
        <v>Vétéran 3</v>
      </c>
      <c r="AD22" s="577"/>
      <c r="AE22" s="40" t="str">
        <f>IF(H22&lt;XXX1!$L$41,"Vétéran 3",IF(H22&lt;XXX1!$L$42,"Vétéran 2",IF(H22&lt;XXX1!$L$43,"Vétéran 1",IF(H22&lt;XXX1!$L$44,"Senior",IF(H22&lt;XXX1!$L$45,"Junior",IF(H22&lt;XXX1!$L$46,"Cadet",IF(H22&lt;XXX1!$L$47,"Minime",IF(H22&lt;XXX1!$L$48,"Benjamin","Poussin"))))))))</f>
        <v>Vétéran 3</v>
      </c>
      <c r="AF22" s="2"/>
      <c r="AG22" s="2"/>
      <c r="AH22" s="2"/>
      <c r="IM22" s="23"/>
      <c r="IN22" s="16"/>
      <c r="IO22" s="17"/>
    </row>
    <row r="23" spans="1:249" ht="30.9" customHeight="1" x14ac:dyDescent="0.5">
      <c r="A23" s="33"/>
      <c r="B23" s="34"/>
      <c r="C23" s="35"/>
      <c r="D23" s="35"/>
      <c r="E23" s="35"/>
      <c r="F23" s="35"/>
      <c r="G23" s="35"/>
      <c r="H23" s="36"/>
      <c r="I23" s="41"/>
      <c r="J23" s="42"/>
      <c r="K23" s="41"/>
      <c r="L23" s="42"/>
      <c r="M23" s="41"/>
      <c r="N23" s="42"/>
      <c r="O23" s="41"/>
      <c r="P23" s="42"/>
      <c r="Q23" s="41"/>
      <c r="R23" s="42"/>
      <c r="S23" s="39"/>
      <c r="T23" s="39"/>
      <c r="U23" s="39"/>
      <c r="V23" s="39"/>
      <c r="W23" s="39"/>
      <c r="X23" s="39"/>
      <c r="Y23" s="39"/>
      <c r="Z23" s="39"/>
      <c r="AA23" s="39"/>
      <c r="AB23" s="576"/>
      <c r="AC23" s="40" t="str">
        <f t="shared" si="0"/>
        <v>Vétéran 3</v>
      </c>
      <c r="AD23" s="577"/>
      <c r="AE23" s="40" t="str">
        <f>IF(H23&lt;XXX1!$L$41,"Vétéran 3",IF(H23&lt;XXX1!$L$42,"Vétéran 2",IF(H23&lt;XXX1!$L$43,"Vétéran 1",IF(H23&lt;XXX1!$L$44,"Senior",IF(H23&lt;XXX1!$L$45,"Junior",IF(H23&lt;XXX1!$L$46,"Cadet",IF(H23&lt;XXX1!$L$47,"Minime",IF(H23&lt;XXX1!$L$48,"Benjamin","Poussin"))))))))</f>
        <v>Vétéran 3</v>
      </c>
      <c r="AF23" s="2"/>
      <c r="AG23" s="2"/>
      <c r="AH23" s="2"/>
      <c r="IM23" s="23"/>
      <c r="IN23" s="16"/>
      <c r="IO23" s="17"/>
    </row>
    <row r="24" spans="1:249" ht="30.9" customHeight="1" x14ac:dyDescent="0.5">
      <c r="A24" s="33"/>
      <c r="B24" s="34"/>
      <c r="C24" s="35"/>
      <c r="D24" s="35"/>
      <c r="E24" s="35"/>
      <c r="F24" s="35"/>
      <c r="G24" s="35"/>
      <c r="H24" s="36"/>
      <c r="I24" s="43"/>
      <c r="J24" s="44"/>
      <c r="K24" s="41"/>
      <c r="L24" s="42"/>
      <c r="M24" s="41"/>
      <c r="N24" s="42"/>
      <c r="O24" s="41"/>
      <c r="P24" s="42"/>
      <c r="Q24" s="45"/>
      <c r="R24" s="46"/>
      <c r="S24" s="39"/>
      <c r="T24" s="39"/>
      <c r="U24" s="39"/>
      <c r="V24" s="39"/>
      <c r="W24" s="39"/>
      <c r="X24" s="39"/>
      <c r="Y24" s="39"/>
      <c r="Z24" s="39"/>
      <c r="AA24" s="39"/>
      <c r="AB24" s="576"/>
      <c r="AC24" s="40" t="str">
        <f t="shared" si="0"/>
        <v>Vétéran 3</v>
      </c>
      <c r="AD24" s="577"/>
      <c r="AE24" s="40" t="str">
        <f>IF(H24&lt;XXX1!$L$41,"Vétéran 3",IF(H24&lt;XXX1!$L$42,"Vétéran 2",IF(H24&lt;XXX1!$L$43,"Vétéran 1",IF(H24&lt;XXX1!$L$44,"Senior",IF(H24&lt;XXX1!$L$45,"Junior",IF(H24&lt;XXX1!$L$46,"Cadet",IF(H24&lt;XXX1!$L$47,"Minime",IF(H24&lt;XXX1!$L$48,"Benjamin","Poussin"))))))))</f>
        <v>Vétéran 3</v>
      </c>
      <c r="AF24" s="2"/>
      <c r="AG24" s="2"/>
      <c r="AH24" s="2"/>
      <c r="IM24" s="23"/>
      <c r="IN24" s="16"/>
      <c r="IO24" s="17"/>
    </row>
    <row r="25" spans="1:249" ht="30.9" customHeight="1" x14ac:dyDescent="0.5">
      <c r="A25" s="33"/>
      <c r="B25" s="34"/>
      <c r="C25" s="35"/>
      <c r="D25" s="35"/>
      <c r="E25" s="35"/>
      <c r="F25" s="35"/>
      <c r="G25" s="35"/>
      <c r="H25" s="36"/>
      <c r="I25" s="43"/>
      <c r="J25" s="44"/>
      <c r="K25" s="41"/>
      <c r="L25" s="42"/>
      <c r="M25" s="41"/>
      <c r="N25" s="42"/>
      <c r="O25" s="41"/>
      <c r="P25" s="42"/>
      <c r="Q25" s="45"/>
      <c r="R25" s="46"/>
      <c r="S25" s="39"/>
      <c r="T25" s="39"/>
      <c r="U25" s="39"/>
      <c r="V25" s="39"/>
      <c r="W25" s="39"/>
      <c r="X25" s="39"/>
      <c r="Y25" s="39"/>
      <c r="Z25" s="39"/>
      <c r="AA25" s="39"/>
      <c r="AB25" s="576"/>
      <c r="AC25" s="40" t="str">
        <f t="shared" si="0"/>
        <v>Vétéran 3</v>
      </c>
      <c r="AD25" s="577"/>
      <c r="AE25" s="40" t="str">
        <f>IF(H25&lt;XXX1!$L$41,"Vétéran 3",IF(H25&lt;XXX1!$L$42,"Vétéran 2",IF(H25&lt;XXX1!$L$43,"Vétéran 1",IF(H25&lt;XXX1!$L$44,"Senior",IF(H25&lt;XXX1!$L$45,"Junior",IF(H25&lt;XXX1!$L$46,"Cadet",IF(H25&lt;XXX1!$L$47,"Minime",IF(H25&lt;XXX1!$L$48,"Benjamin","Poussin"))))))))</f>
        <v>Vétéran 3</v>
      </c>
      <c r="AF25" s="2"/>
      <c r="AG25" s="2"/>
      <c r="AH25" s="2"/>
      <c r="IM25" s="23"/>
      <c r="IN25" s="16"/>
      <c r="IO25" s="17"/>
    </row>
    <row r="26" spans="1:249" ht="30.9" customHeight="1" x14ac:dyDescent="0.5">
      <c r="A26" s="33"/>
      <c r="B26" s="34"/>
      <c r="C26" s="35"/>
      <c r="D26" s="35"/>
      <c r="E26" s="35"/>
      <c r="F26" s="35"/>
      <c r="G26" s="35"/>
      <c r="H26" s="36"/>
      <c r="I26" s="41"/>
      <c r="J26" s="42"/>
      <c r="K26" s="41"/>
      <c r="L26" s="42"/>
      <c r="M26" s="41"/>
      <c r="N26" s="42"/>
      <c r="O26" s="41"/>
      <c r="P26" s="42"/>
      <c r="Q26" s="41"/>
      <c r="R26" s="42"/>
      <c r="S26" s="39"/>
      <c r="T26" s="39"/>
      <c r="U26" s="39"/>
      <c r="V26" s="39"/>
      <c r="W26" s="39"/>
      <c r="X26" s="39"/>
      <c r="Y26" s="39"/>
      <c r="Z26" s="39"/>
      <c r="AA26" s="39"/>
      <c r="AB26" s="576"/>
      <c r="AC26" s="40" t="str">
        <f t="shared" si="0"/>
        <v>Vétéran 3</v>
      </c>
      <c r="AD26" s="577"/>
      <c r="AE26" s="40" t="str">
        <f>IF(H26&lt;XXX1!$L$41,"Vétéran 3",IF(H26&lt;XXX1!$L$42,"Vétéran 2",IF(H26&lt;XXX1!$L$43,"Vétéran 1",IF(H26&lt;XXX1!$L$44,"Senior",IF(H26&lt;XXX1!$L$45,"Junior",IF(H26&lt;XXX1!$L$46,"Cadet",IF(H26&lt;XXX1!$L$47,"Minime",IF(H26&lt;XXX1!$L$48,"Benjamin","Poussin"))))))))</f>
        <v>Vétéran 3</v>
      </c>
      <c r="AF26" s="2"/>
      <c r="AG26" s="2"/>
      <c r="AH26" s="2"/>
      <c r="IM26" s="23"/>
      <c r="IN26" s="16"/>
      <c r="IO26" s="17"/>
    </row>
    <row r="27" spans="1:249" ht="30.9" customHeight="1" x14ac:dyDescent="0.5">
      <c r="A27" s="33"/>
      <c r="B27" s="34"/>
      <c r="C27" s="35"/>
      <c r="D27" s="35"/>
      <c r="E27" s="35"/>
      <c r="F27" s="35"/>
      <c r="G27" s="35"/>
      <c r="H27" s="36"/>
      <c r="I27" s="41"/>
      <c r="J27" s="42"/>
      <c r="K27" s="41"/>
      <c r="L27" s="42"/>
      <c r="M27" s="41"/>
      <c r="N27" s="42"/>
      <c r="O27" s="41"/>
      <c r="P27" s="42"/>
      <c r="Q27" s="41"/>
      <c r="R27" s="42"/>
      <c r="S27" s="39"/>
      <c r="T27" s="39"/>
      <c r="U27" s="39"/>
      <c r="V27" s="39"/>
      <c r="W27" s="39"/>
      <c r="X27" s="39"/>
      <c r="Y27" s="39"/>
      <c r="Z27" s="39"/>
      <c r="AA27" s="39"/>
      <c r="AB27" s="576"/>
      <c r="AC27" s="40" t="str">
        <f t="shared" si="0"/>
        <v>Vétéran 3</v>
      </c>
      <c r="AD27" s="577"/>
      <c r="AE27" s="40" t="str">
        <f>IF(H27&lt;XXX1!$L$41,"Vétéran 3",IF(H27&lt;XXX1!$L$42,"Vétéran 2",IF(H27&lt;XXX1!$L$43,"Vétéran 1",IF(H27&lt;XXX1!$L$44,"Senior",IF(H27&lt;XXX1!$L$45,"Junior",IF(H27&lt;XXX1!$L$46,"Cadet",IF(H27&lt;XXX1!$L$47,"Minime",IF(H27&lt;XXX1!$L$48,"Benjamin","Poussin"))))))))</f>
        <v>Vétéran 3</v>
      </c>
      <c r="AF27" s="2"/>
      <c r="AG27" s="2"/>
      <c r="AH27" s="2"/>
      <c r="IM27" s="23"/>
      <c r="IN27" s="16"/>
      <c r="IO27" s="17"/>
    </row>
    <row r="28" spans="1:249" ht="30.9" customHeight="1" x14ac:dyDescent="0.5">
      <c r="A28" s="33"/>
      <c r="B28" s="34"/>
      <c r="C28" s="35"/>
      <c r="D28" s="35"/>
      <c r="E28" s="35"/>
      <c r="F28" s="35"/>
      <c r="G28" s="35"/>
      <c r="H28" s="36"/>
      <c r="I28" s="41"/>
      <c r="J28" s="42"/>
      <c r="K28" s="41"/>
      <c r="L28" s="42"/>
      <c r="M28" s="41"/>
      <c r="N28" s="42"/>
      <c r="O28" s="41"/>
      <c r="P28" s="42"/>
      <c r="Q28" s="41"/>
      <c r="R28" s="42"/>
      <c r="S28" s="39"/>
      <c r="T28" s="39"/>
      <c r="U28" s="39"/>
      <c r="V28" s="39"/>
      <c r="W28" s="39"/>
      <c r="X28" s="39"/>
      <c r="Y28" s="39"/>
      <c r="Z28" s="39"/>
      <c r="AA28" s="39"/>
      <c r="AB28" s="576"/>
      <c r="AC28" s="40" t="str">
        <f t="shared" si="0"/>
        <v>Vétéran 3</v>
      </c>
      <c r="AD28" s="577"/>
      <c r="AE28" s="40" t="str">
        <f>IF(H28&lt;XXX1!$L$41,"Vétéran 3",IF(H28&lt;XXX1!$L$42,"Vétéran 2",IF(H28&lt;XXX1!$L$43,"Vétéran 1",IF(H28&lt;XXX1!$L$44,"Senior",IF(H28&lt;XXX1!$L$45,"Junior",IF(H28&lt;XXX1!$L$46,"Cadet",IF(H28&lt;XXX1!$L$47,"Minime",IF(H28&lt;XXX1!$L$48,"Benjamin","Poussin"))))))))</f>
        <v>Vétéran 3</v>
      </c>
      <c r="AF28" s="2"/>
      <c r="AG28" s="2"/>
      <c r="AH28" s="2"/>
      <c r="IM28" s="23"/>
      <c r="IN28" s="16"/>
      <c r="IO28" s="17"/>
    </row>
    <row r="29" spans="1:249" ht="30.9" customHeight="1" x14ac:dyDescent="0.5">
      <c r="A29" s="33"/>
      <c r="B29" s="34"/>
      <c r="C29" s="35"/>
      <c r="D29" s="35"/>
      <c r="E29" s="35"/>
      <c r="F29" s="35"/>
      <c r="G29" s="35"/>
      <c r="H29" s="36"/>
      <c r="I29" s="41"/>
      <c r="J29" s="42"/>
      <c r="K29" s="41"/>
      <c r="L29" s="42"/>
      <c r="M29" s="41"/>
      <c r="N29" s="42"/>
      <c r="O29" s="41"/>
      <c r="P29" s="42"/>
      <c r="Q29" s="41"/>
      <c r="R29" s="42"/>
      <c r="S29" s="39"/>
      <c r="T29" s="39"/>
      <c r="U29" s="39"/>
      <c r="V29" s="39"/>
      <c r="W29" s="39"/>
      <c r="X29" s="39"/>
      <c r="Y29" s="39"/>
      <c r="Z29" s="39"/>
      <c r="AA29" s="39"/>
      <c r="AB29" s="576"/>
      <c r="AC29" s="40" t="str">
        <f t="shared" si="0"/>
        <v>Vétéran 3</v>
      </c>
      <c r="AD29" s="577"/>
      <c r="AE29" s="40" t="str">
        <f>IF(H29&lt;XXX1!$L$41,"Vétéran 3",IF(H29&lt;XXX1!$L$42,"Vétéran 2",IF(H29&lt;XXX1!$L$43,"Vétéran 1",IF(H29&lt;XXX1!$L$44,"Senior",IF(H29&lt;XXX1!$L$45,"Junior",IF(H29&lt;XXX1!$L$46,"Cadet",IF(H29&lt;XXX1!$L$47,"Minime",IF(H29&lt;XXX1!$L$48,"Benjamin","Poussin"))))))))</f>
        <v>Vétéran 3</v>
      </c>
      <c r="AF29" s="2"/>
      <c r="AG29" s="2"/>
      <c r="AH29" s="2"/>
      <c r="IM29" s="23"/>
      <c r="IN29" s="16"/>
      <c r="IO29" s="17"/>
    </row>
    <row r="30" spans="1:249" ht="30.9" customHeight="1" x14ac:dyDescent="0.5">
      <c r="A30" s="33"/>
      <c r="B30" s="34"/>
      <c r="C30" s="35"/>
      <c r="D30" s="35"/>
      <c r="E30" s="35"/>
      <c r="F30" s="35"/>
      <c r="G30" s="35"/>
      <c r="H30" s="36"/>
      <c r="I30" s="41"/>
      <c r="J30" s="47"/>
      <c r="K30" s="48"/>
      <c r="L30" s="47"/>
      <c r="M30" s="48"/>
      <c r="N30" s="47"/>
      <c r="O30" s="48"/>
      <c r="P30" s="47"/>
      <c r="Q30" s="48"/>
      <c r="R30" s="47"/>
      <c r="S30" s="39"/>
      <c r="T30" s="39"/>
      <c r="U30" s="39"/>
      <c r="V30" s="39"/>
      <c r="W30" s="39"/>
      <c r="X30" s="39"/>
      <c r="Y30" s="39"/>
      <c r="Z30" s="39"/>
      <c r="AA30" s="39"/>
      <c r="AB30" s="576"/>
      <c r="AC30" s="40" t="str">
        <f t="shared" si="0"/>
        <v>Vétéran 3</v>
      </c>
      <c r="AD30" s="577"/>
      <c r="AE30" s="40" t="str">
        <f>IF(H30&lt;XXX1!$L$41,"Vétéran 3",IF(H30&lt;XXX1!$L$42,"Vétéran 2",IF(H30&lt;XXX1!$L$43,"Vétéran 1",IF(H30&lt;XXX1!$L$44,"Senior",IF(H30&lt;XXX1!$L$45,"Junior",IF(H30&lt;XXX1!$L$46,"Cadet",IF(H30&lt;XXX1!$L$47,"Minime",IF(H30&lt;XXX1!$L$48,"Benjamin","Poussin"))))))))</f>
        <v>Vétéran 3</v>
      </c>
      <c r="AF30" s="2"/>
      <c r="AG30" s="2"/>
      <c r="AH30" s="2"/>
      <c r="IM30" s="23"/>
      <c r="IN30" s="16"/>
      <c r="IO30" s="17"/>
    </row>
    <row r="31" spans="1:249" ht="30.9" customHeight="1" x14ac:dyDescent="0.5">
      <c r="A31" s="33"/>
      <c r="B31" s="34"/>
      <c r="C31" s="35"/>
      <c r="D31" s="35"/>
      <c r="E31" s="35"/>
      <c r="F31" s="35"/>
      <c r="G31" s="35"/>
      <c r="H31" s="36"/>
      <c r="I31" s="41"/>
      <c r="J31" s="47"/>
      <c r="K31" s="48"/>
      <c r="L31" s="47"/>
      <c r="M31" s="48"/>
      <c r="N31" s="47"/>
      <c r="O31" s="48"/>
      <c r="P31" s="47"/>
      <c r="Q31" s="48"/>
      <c r="R31" s="47"/>
      <c r="S31" s="39"/>
      <c r="T31" s="39"/>
      <c r="U31" s="39"/>
      <c r="V31" s="39"/>
      <c r="W31" s="39"/>
      <c r="X31" s="39"/>
      <c r="Y31" s="39"/>
      <c r="Z31" s="39"/>
      <c r="AA31" s="39"/>
      <c r="AB31" s="576"/>
      <c r="AC31" s="40" t="str">
        <f t="shared" si="0"/>
        <v>Vétéran 3</v>
      </c>
      <c r="AD31" s="577"/>
      <c r="AE31" s="40" t="str">
        <f>IF(H31&lt;XXX1!$L$41,"Vétéran 3",IF(H31&lt;XXX1!$L$42,"Vétéran 2",IF(H31&lt;XXX1!$L$43,"Vétéran 1",IF(H31&lt;XXX1!$L$44,"Senior",IF(H31&lt;XXX1!$L$45,"Junior",IF(H31&lt;XXX1!$L$46,"Cadet",IF(H31&lt;XXX1!$L$47,"Minime",IF(H31&lt;XXX1!$L$48,"Benjamin","Poussin"))))))))</f>
        <v>Vétéran 3</v>
      </c>
      <c r="AF31" s="2"/>
      <c r="AG31" s="2"/>
      <c r="AH31" s="2"/>
      <c r="IM31" s="23"/>
      <c r="IN31" s="16"/>
      <c r="IO31" s="17"/>
    </row>
    <row r="32" spans="1:249" ht="30.9" customHeight="1" thickBot="1" x14ac:dyDescent="0.55000000000000004">
      <c r="A32" s="33"/>
      <c r="B32" s="49"/>
      <c r="C32" s="50"/>
      <c r="D32" s="50"/>
      <c r="E32" s="50"/>
      <c r="F32" s="50"/>
      <c r="G32" s="50"/>
      <c r="H32" s="51"/>
      <c r="I32" s="41"/>
      <c r="J32" s="47"/>
      <c r="K32" s="48"/>
      <c r="L32" s="47"/>
      <c r="M32" s="48"/>
      <c r="N32" s="47"/>
      <c r="O32" s="48"/>
      <c r="P32" s="47"/>
      <c r="Q32" s="48"/>
      <c r="R32" s="47"/>
      <c r="S32" s="39"/>
      <c r="T32" s="39"/>
      <c r="U32" s="39"/>
      <c r="V32" s="39"/>
      <c r="W32" s="39"/>
      <c r="X32" s="39"/>
      <c r="Y32" s="39"/>
      <c r="Z32" s="39"/>
      <c r="AA32" s="39"/>
      <c r="AB32" s="576"/>
      <c r="AC32" s="40" t="str">
        <f t="shared" si="0"/>
        <v>Vétéran 3</v>
      </c>
      <c r="AD32" s="577"/>
      <c r="AE32" s="40" t="str">
        <f>IF(H32&lt;XXX1!$L$41,"Vétéran 3",IF(H32&lt;XXX1!$L$42,"Vétéran 2",IF(H32&lt;XXX1!$L$43,"Vétéran 1",IF(H32&lt;XXX1!$L$44,"Senior",IF(H32&lt;XXX1!$L$45,"Junior",IF(H32&lt;XXX1!$L$46,"Cadet",IF(H32&lt;XXX1!$L$47,"Minime",IF(H32&lt;XXX1!$L$48,"Benjamin","Poussin"))))))))</f>
        <v>Vétéran 3</v>
      </c>
      <c r="AF32" s="2"/>
      <c r="AG32" s="2"/>
      <c r="AH32" s="2"/>
      <c r="IM32" s="23"/>
      <c r="IN32" s="16"/>
      <c r="IO32" s="17"/>
    </row>
    <row r="33" spans="1:249" ht="21.75" hidden="1" customHeight="1" x14ac:dyDescent="0.5">
      <c r="A33" s="33"/>
      <c r="B33" s="35" t="e">
        <f>+IF(#REF!="","",#REF!)</f>
        <v>#REF!</v>
      </c>
      <c r="C33" s="35" t="e">
        <f>+IF(#REF!="","",#REF!)</f>
        <v>#REF!</v>
      </c>
      <c r="D33" s="35" t="e">
        <f>+IF(#REF!="","",#REF!)</f>
        <v>#REF!</v>
      </c>
      <c r="E33" s="35" t="e">
        <f>+IF(#REF!="","",#REF!)</f>
        <v>#REF!</v>
      </c>
      <c r="F33" s="35"/>
      <c r="G33" s="35" t="e">
        <f>+IF(#REF!="","",#REF!)</f>
        <v>#REF!</v>
      </c>
      <c r="H33" s="52" t="e">
        <f>+IF(#REF!="","",#REF!)</f>
        <v>#REF!</v>
      </c>
      <c r="I33" s="41" t="e">
        <f>+IF(#REF!="","",#REF!)</f>
        <v>#REF!</v>
      </c>
      <c r="J33" s="47" t="e">
        <f>+IF(#REF!="","",#REF!)</f>
        <v>#REF!</v>
      </c>
      <c r="K33" s="48" t="e">
        <f>+IF(#REF!="","",#REF!)</f>
        <v>#REF!</v>
      </c>
      <c r="L33" s="47" t="e">
        <f>+IF(#REF!="","",#REF!)</f>
        <v>#REF!</v>
      </c>
      <c r="M33" s="48" t="e">
        <f>+IF(#REF!="","",#REF!)</f>
        <v>#REF!</v>
      </c>
      <c r="N33" s="47" t="e">
        <f>+IF(#REF!="","",#REF!)</f>
        <v>#REF!</v>
      </c>
      <c r="O33" s="48" t="e">
        <f>+IF(#REF!="","",#REF!)</f>
        <v>#REF!</v>
      </c>
      <c r="P33" s="47" t="e">
        <f>+IF(#REF!="","",#REF!)</f>
        <v>#REF!</v>
      </c>
      <c r="Q33" s="48" t="e">
        <f>+IF(#REF!="","",#REF!)</f>
        <v>#REF!</v>
      </c>
      <c r="R33" s="47" t="e">
        <f>+IF(#REF!="","",#REF!)</f>
        <v>#REF!</v>
      </c>
      <c r="S33" s="39" t="e">
        <f>+IF(#REF!="","",#REF!)</f>
        <v>#REF!</v>
      </c>
      <c r="T33" s="39" t="e">
        <f>+IF(#REF!="","",#REF!)</f>
        <v>#REF!</v>
      </c>
      <c r="U33" s="39" t="e">
        <f>+IF(#REF!="","",#REF!)</f>
        <v>#REF!</v>
      </c>
      <c r="V33" s="39" t="e">
        <f>+IF(#REF!="","",#REF!)</f>
        <v>#REF!</v>
      </c>
      <c r="W33" s="39" t="e">
        <f>+IF(#REF!="","",#REF!)</f>
        <v>#REF!</v>
      </c>
      <c r="X33" s="39" t="e">
        <f>+IF(#REF!="","",#REF!)</f>
        <v>#REF!</v>
      </c>
      <c r="Y33" s="39" t="e">
        <f>+IF(#REF!="","",#REF!)</f>
        <v>#REF!</v>
      </c>
      <c r="Z33" s="39" t="e">
        <f>+IF(#REF!="","",#REF!)</f>
        <v>#REF!</v>
      </c>
      <c r="AA33" s="39" t="e">
        <f>+IF(#REF!="","",#REF!)</f>
        <v>#REF!</v>
      </c>
      <c r="AB33" s="576"/>
      <c r="AC33" s="40" t="e">
        <f t="shared" si="0"/>
        <v>#REF!</v>
      </c>
      <c r="AD33" s="577"/>
      <c r="AE33" s="40" t="e">
        <f>IF(H33&lt;XXX1!$L$41,"Vétéran 3",IF(H33&lt;XXX1!$L$42,"Vétéran 2",IF(H33&lt;XXX1!$L$43,"Vétéran 1",IF(H33&lt;XXX1!$L$44,"Senior",IF(H33&lt;XXX1!$L$45,"Junior",IF(H33&lt;XXX1!$L$46,"Cadet",IF(H33&lt;XXX1!$L$47,"Minime",IF(H33&lt;XXX1!$L$48,"Benjamin","Poussin"))))))))</f>
        <v>#REF!</v>
      </c>
      <c r="AF33" s="2" t="e">
        <f t="shared" ref="AF33:AF61" si="2">IF(G33="F",1,"")</f>
        <v>#REF!</v>
      </c>
      <c r="AG33" s="2"/>
      <c r="AH33" s="2"/>
      <c r="IM33" s="23"/>
      <c r="IN33" s="16"/>
      <c r="IO33" s="17"/>
    </row>
    <row r="34" spans="1:249" ht="21.75" hidden="1" customHeight="1" x14ac:dyDescent="0.5">
      <c r="A34" s="33"/>
      <c r="B34" s="35" t="e">
        <f>+IF(#REF!="","",#REF!)</f>
        <v>#REF!</v>
      </c>
      <c r="C34" s="35" t="e">
        <f>+IF(#REF!="","",#REF!)</f>
        <v>#REF!</v>
      </c>
      <c r="D34" s="35" t="e">
        <f>+IF(#REF!="","",#REF!)</f>
        <v>#REF!</v>
      </c>
      <c r="E34" s="35" t="e">
        <f>+IF(#REF!="","",#REF!)</f>
        <v>#REF!</v>
      </c>
      <c r="F34" s="35"/>
      <c r="G34" s="35" t="e">
        <f>+IF(#REF!="","",#REF!)</f>
        <v>#REF!</v>
      </c>
      <c r="H34" s="52" t="e">
        <f>+IF(#REF!="","",#REF!)</f>
        <v>#REF!</v>
      </c>
      <c r="I34" s="41" t="e">
        <f>+IF(#REF!="","",#REF!)</f>
        <v>#REF!</v>
      </c>
      <c r="J34" s="47" t="e">
        <f>+IF(#REF!="","",#REF!)</f>
        <v>#REF!</v>
      </c>
      <c r="K34" s="48" t="e">
        <f>+IF(#REF!="","",#REF!)</f>
        <v>#REF!</v>
      </c>
      <c r="L34" s="47" t="e">
        <f>+IF(#REF!="","",#REF!)</f>
        <v>#REF!</v>
      </c>
      <c r="M34" s="48" t="e">
        <f>+IF(#REF!="","",#REF!)</f>
        <v>#REF!</v>
      </c>
      <c r="N34" s="47" t="e">
        <f>+IF(#REF!="","",#REF!)</f>
        <v>#REF!</v>
      </c>
      <c r="O34" s="48" t="e">
        <f>+IF(#REF!="","",#REF!)</f>
        <v>#REF!</v>
      </c>
      <c r="P34" s="47" t="e">
        <f>+IF(#REF!="","",#REF!)</f>
        <v>#REF!</v>
      </c>
      <c r="Q34" s="48" t="e">
        <f>+IF(#REF!="","",#REF!)</f>
        <v>#REF!</v>
      </c>
      <c r="R34" s="47" t="e">
        <f>+IF(#REF!="","",#REF!)</f>
        <v>#REF!</v>
      </c>
      <c r="S34" s="39" t="e">
        <f>+IF(#REF!="","",#REF!)</f>
        <v>#REF!</v>
      </c>
      <c r="T34" s="39" t="e">
        <f>+IF(#REF!="","",#REF!)</f>
        <v>#REF!</v>
      </c>
      <c r="U34" s="39" t="e">
        <f>+IF(#REF!="","",#REF!)</f>
        <v>#REF!</v>
      </c>
      <c r="V34" s="39" t="e">
        <f>+IF(#REF!="","",#REF!)</f>
        <v>#REF!</v>
      </c>
      <c r="W34" s="39" t="e">
        <f>+IF(#REF!="","",#REF!)</f>
        <v>#REF!</v>
      </c>
      <c r="X34" s="39" t="e">
        <f>+IF(#REF!="","",#REF!)</f>
        <v>#REF!</v>
      </c>
      <c r="Y34" s="39" t="e">
        <f>+IF(#REF!="","",#REF!)</f>
        <v>#REF!</v>
      </c>
      <c r="Z34" s="39" t="e">
        <f>+IF(#REF!="","",#REF!)</f>
        <v>#REF!</v>
      </c>
      <c r="AA34" s="39" t="e">
        <f>+IF(#REF!="","",#REF!)</f>
        <v>#REF!</v>
      </c>
      <c r="AB34" s="576"/>
      <c r="AC34" s="40" t="e">
        <f t="shared" si="0"/>
        <v>#REF!</v>
      </c>
      <c r="AD34" s="577"/>
      <c r="AE34" s="40" t="e">
        <f>IF(H34&lt;XXX1!$L$41,"Vétéran 3",IF(H34&lt;XXX1!$L$42,"Vétéran 2",IF(H34&lt;XXX1!$L$43,"Vétéran 1",IF(H34&lt;XXX1!$L$44,"Senior",IF(H34&lt;XXX1!$L$45,"Junior",IF(H34&lt;XXX1!$L$46,"Cadet",IF(H34&lt;XXX1!$L$47,"Minime",IF(H34&lt;XXX1!$L$48,"Benjamin","Poussin"))))))))</f>
        <v>#REF!</v>
      </c>
      <c r="AF34" s="2" t="e">
        <f t="shared" si="2"/>
        <v>#REF!</v>
      </c>
      <c r="AG34" s="2"/>
      <c r="AH34" s="2"/>
      <c r="IM34" s="23"/>
      <c r="IN34" s="16"/>
      <c r="IO34" s="17"/>
    </row>
    <row r="35" spans="1:249" ht="21.75" hidden="1" customHeight="1" x14ac:dyDescent="0.5">
      <c r="A35" s="33"/>
      <c r="B35" s="35" t="e">
        <f>+IF(#REF!="","",#REF!)</f>
        <v>#REF!</v>
      </c>
      <c r="C35" s="35" t="e">
        <f>+IF(#REF!="","",#REF!)</f>
        <v>#REF!</v>
      </c>
      <c r="D35" s="35" t="e">
        <f>+IF(#REF!="","",#REF!)</f>
        <v>#REF!</v>
      </c>
      <c r="E35" s="35" t="e">
        <f>+IF(#REF!="","",#REF!)</f>
        <v>#REF!</v>
      </c>
      <c r="F35" s="35"/>
      <c r="G35" s="35" t="e">
        <f>+IF(#REF!="","",#REF!)</f>
        <v>#REF!</v>
      </c>
      <c r="H35" s="52" t="e">
        <f>+IF(#REF!="","",#REF!)</f>
        <v>#REF!</v>
      </c>
      <c r="I35" s="41" t="e">
        <f>+IF(#REF!="","",#REF!)</f>
        <v>#REF!</v>
      </c>
      <c r="J35" s="42" t="e">
        <f>+IF(#REF!="","",#REF!)</f>
        <v>#REF!</v>
      </c>
      <c r="K35" s="41" t="e">
        <f>+IF(#REF!="","",#REF!)</f>
        <v>#REF!</v>
      </c>
      <c r="L35" s="42" t="e">
        <f>+IF(#REF!="","",#REF!)</f>
        <v>#REF!</v>
      </c>
      <c r="M35" s="41" t="e">
        <f>+IF(#REF!="","",#REF!)</f>
        <v>#REF!</v>
      </c>
      <c r="N35" s="42" t="e">
        <f>+IF(#REF!="","",#REF!)</f>
        <v>#REF!</v>
      </c>
      <c r="O35" s="41" t="e">
        <f>+IF(#REF!="","",#REF!)</f>
        <v>#REF!</v>
      </c>
      <c r="P35" s="42" t="e">
        <f>+IF(#REF!="","",#REF!)</f>
        <v>#REF!</v>
      </c>
      <c r="Q35" s="41" t="e">
        <f>+IF(#REF!="","",#REF!)</f>
        <v>#REF!</v>
      </c>
      <c r="R35" s="42" t="e">
        <f>+IF(#REF!="","",#REF!)</f>
        <v>#REF!</v>
      </c>
      <c r="S35" s="39" t="e">
        <f>+IF(#REF!="","",#REF!)</f>
        <v>#REF!</v>
      </c>
      <c r="T35" s="39" t="e">
        <f>+IF(#REF!="","",#REF!)</f>
        <v>#REF!</v>
      </c>
      <c r="U35" s="39" t="e">
        <f>+IF(#REF!="","",#REF!)</f>
        <v>#REF!</v>
      </c>
      <c r="V35" s="39" t="e">
        <f>+IF(#REF!="","",#REF!)</f>
        <v>#REF!</v>
      </c>
      <c r="W35" s="39" t="e">
        <f>+IF(#REF!="","",#REF!)</f>
        <v>#REF!</v>
      </c>
      <c r="X35" s="39" t="e">
        <f>+IF(#REF!="","",#REF!)</f>
        <v>#REF!</v>
      </c>
      <c r="Y35" s="39" t="e">
        <f>+IF(#REF!="","",#REF!)</f>
        <v>#REF!</v>
      </c>
      <c r="Z35" s="39" t="e">
        <f>+IF(#REF!="","",#REF!)</f>
        <v>#REF!</v>
      </c>
      <c r="AA35" s="39" t="e">
        <f>+IF(#REF!="","",#REF!)</f>
        <v>#REF!</v>
      </c>
      <c r="AB35" s="576"/>
      <c r="AC35" s="40" t="e">
        <f t="shared" si="0"/>
        <v>#REF!</v>
      </c>
      <c r="AD35" s="577"/>
      <c r="AE35" s="40" t="e">
        <f>IF(H35&lt;XXX1!$L$41,"Vétéran 3",IF(H35&lt;XXX1!$L$42,"Vétéran 2",IF(H35&lt;XXX1!$L$43,"Vétéran 1",IF(H35&lt;XXX1!$L$44,"Senior",IF(H35&lt;XXX1!$L$45,"Junior",IF(H35&lt;XXX1!$L$46,"Cadet",IF(H35&lt;XXX1!$L$47,"Minime",IF(H35&lt;XXX1!$L$48,"Benjamin","Poussin"))))))))</f>
        <v>#REF!</v>
      </c>
      <c r="AF35" s="2" t="e">
        <f t="shared" si="2"/>
        <v>#REF!</v>
      </c>
      <c r="AG35" s="2"/>
      <c r="AH35" s="2"/>
      <c r="IM35" s="23"/>
      <c r="IN35" s="16"/>
      <c r="IO35" s="17"/>
    </row>
    <row r="36" spans="1:249" ht="21.75" hidden="1" customHeight="1" x14ac:dyDescent="0.5">
      <c r="A36" s="33"/>
      <c r="B36" s="35" t="e">
        <f>+IF(#REF!="","",#REF!)</f>
        <v>#REF!</v>
      </c>
      <c r="C36" s="35" t="e">
        <f>+IF(#REF!="","",#REF!)</f>
        <v>#REF!</v>
      </c>
      <c r="D36" s="35" t="e">
        <f>+IF(#REF!="","",#REF!)</f>
        <v>#REF!</v>
      </c>
      <c r="E36" s="35" t="e">
        <f>+IF(#REF!="","",#REF!)</f>
        <v>#REF!</v>
      </c>
      <c r="F36" s="35"/>
      <c r="G36" s="35" t="e">
        <f>+IF(#REF!="","",#REF!)</f>
        <v>#REF!</v>
      </c>
      <c r="H36" s="52" t="e">
        <f>+IF(#REF!="","",#REF!)</f>
        <v>#REF!</v>
      </c>
      <c r="I36" s="41" t="e">
        <f>+IF(#REF!="","",#REF!)</f>
        <v>#REF!</v>
      </c>
      <c r="J36" s="42" t="e">
        <f>+IF(#REF!="","",#REF!)</f>
        <v>#REF!</v>
      </c>
      <c r="K36" s="41" t="e">
        <f>+IF(#REF!="","",#REF!)</f>
        <v>#REF!</v>
      </c>
      <c r="L36" s="42" t="e">
        <f>+IF(#REF!="","",#REF!)</f>
        <v>#REF!</v>
      </c>
      <c r="M36" s="41" t="e">
        <f>+IF(#REF!="","",#REF!)</f>
        <v>#REF!</v>
      </c>
      <c r="N36" s="42" t="e">
        <f>+IF(#REF!="","",#REF!)</f>
        <v>#REF!</v>
      </c>
      <c r="O36" s="41" t="e">
        <f>+IF(#REF!="","",#REF!)</f>
        <v>#REF!</v>
      </c>
      <c r="P36" s="42" t="e">
        <f>+IF(#REF!="","",#REF!)</f>
        <v>#REF!</v>
      </c>
      <c r="Q36" s="41" t="e">
        <f>+IF(#REF!="","",#REF!)</f>
        <v>#REF!</v>
      </c>
      <c r="R36" s="42" t="e">
        <f>+IF(#REF!="","",#REF!)</f>
        <v>#REF!</v>
      </c>
      <c r="S36" s="39" t="e">
        <f>+IF(#REF!="","",#REF!)</f>
        <v>#REF!</v>
      </c>
      <c r="T36" s="39" t="e">
        <f>+IF(#REF!="","",#REF!)</f>
        <v>#REF!</v>
      </c>
      <c r="U36" s="39" t="e">
        <f>+IF(#REF!="","",#REF!)</f>
        <v>#REF!</v>
      </c>
      <c r="V36" s="39" t="e">
        <f>+IF(#REF!="","",#REF!)</f>
        <v>#REF!</v>
      </c>
      <c r="W36" s="39" t="e">
        <f>+IF(#REF!="","",#REF!)</f>
        <v>#REF!</v>
      </c>
      <c r="X36" s="39" t="e">
        <f>+IF(#REF!="","",#REF!)</f>
        <v>#REF!</v>
      </c>
      <c r="Y36" s="39" t="e">
        <f>+IF(#REF!="","",#REF!)</f>
        <v>#REF!</v>
      </c>
      <c r="Z36" s="39" t="e">
        <f>+IF(#REF!="","",#REF!)</f>
        <v>#REF!</v>
      </c>
      <c r="AA36" s="39" t="e">
        <f>+IF(#REF!="","",#REF!)</f>
        <v>#REF!</v>
      </c>
      <c r="AB36" s="576"/>
      <c r="AC36" s="40" t="e">
        <f t="shared" si="0"/>
        <v>#REF!</v>
      </c>
      <c r="AD36" s="577"/>
      <c r="AE36" s="40" t="e">
        <f>IF(H36&lt;XXX1!$L$41,"Vétéran 3",IF(H36&lt;XXX1!$L$42,"Vétéran 2",IF(H36&lt;XXX1!$L$43,"Vétéran 1",IF(H36&lt;XXX1!$L$44,"Senior",IF(H36&lt;XXX1!$L$45,"Junior",IF(H36&lt;XXX1!$L$46,"Cadet",IF(H36&lt;XXX1!$L$47,"Minime",IF(H36&lt;XXX1!$L$48,"Benjamin","Poussin"))))))))</f>
        <v>#REF!</v>
      </c>
      <c r="AF36" s="2" t="e">
        <f t="shared" si="2"/>
        <v>#REF!</v>
      </c>
      <c r="AG36" s="2"/>
      <c r="AH36" s="2"/>
      <c r="IM36" s="23" t="s">
        <v>11</v>
      </c>
      <c r="IN36" s="16" t="e">
        <f>XXX1!#REF!</f>
        <v>#REF!</v>
      </c>
      <c r="IO36" s="17" t="s">
        <v>42</v>
      </c>
    </row>
    <row r="37" spans="1:249" ht="21.75" hidden="1" customHeight="1" x14ac:dyDescent="0.5">
      <c r="A37" s="33"/>
      <c r="B37" s="35" t="e">
        <f>+IF(#REF!="","",#REF!)</f>
        <v>#REF!</v>
      </c>
      <c r="C37" s="35" t="e">
        <f>+IF(#REF!="","",#REF!)</f>
        <v>#REF!</v>
      </c>
      <c r="D37" s="35" t="e">
        <f>+IF(#REF!="","",#REF!)</f>
        <v>#REF!</v>
      </c>
      <c r="E37" s="35" t="e">
        <f>+IF(#REF!="","",#REF!)</f>
        <v>#REF!</v>
      </c>
      <c r="F37" s="35"/>
      <c r="G37" s="35" t="e">
        <f>+IF(#REF!="","",#REF!)</f>
        <v>#REF!</v>
      </c>
      <c r="H37" s="52" t="e">
        <f>+IF(#REF!="","",#REF!)</f>
        <v>#REF!</v>
      </c>
      <c r="I37" s="41" t="e">
        <f>+IF(#REF!="","",#REF!)</f>
        <v>#REF!</v>
      </c>
      <c r="J37" s="42" t="e">
        <f>+IF(#REF!="","",#REF!)</f>
        <v>#REF!</v>
      </c>
      <c r="K37" s="41" t="e">
        <f>+IF(#REF!="","",#REF!)</f>
        <v>#REF!</v>
      </c>
      <c r="L37" s="42" t="e">
        <f>+IF(#REF!="","",#REF!)</f>
        <v>#REF!</v>
      </c>
      <c r="M37" s="41" t="e">
        <f>+IF(#REF!="","",#REF!)</f>
        <v>#REF!</v>
      </c>
      <c r="N37" s="42" t="e">
        <f>+IF(#REF!="","",#REF!)</f>
        <v>#REF!</v>
      </c>
      <c r="O37" s="41" t="e">
        <f>+IF(#REF!="","",#REF!)</f>
        <v>#REF!</v>
      </c>
      <c r="P37" s="42" t="e">
        <f>+IF(#REF!="","",#REF!)</f>
        <v>#REF!</v>
      </c>
      <c r="Q37" s="41" t="e">
        <f>+IF(#REF!="","",#REF!)</f>
        <v>#REF!</v>
      </c>
      <c r="R37" s="42" t="e">
        <f>+IF(#REF!="","",#REF!)</f>
        <v>#REF!</v>
      </c>
      <c r="S37" s="39" t="e">
        <f>+IF(#REF!="","",#REF!)</f>
        <v>#REF!</v>
      </c>
      <c r="T37" s="39" t="e">
        <f>+IF(#REF!="","",#REF!)</f>
        <v>#REF!</v>
      </c>
      <c r="U37" s="39" t="e">
        <f>+IF(#REF!="","",#REF!)</f>
        <v>#REF!</v>
      </c>
      <c r="V37" s="39" t="e">
        <f>+IF(#REF!="","",#REF!)</f>
        <v>#REF!</v>
      </c>
      <c r="W37" s="39" t="e">
        <f>+IF(#REF!="","",#REF!)</f>
        <v>#REF!</v>
      </c>
      <c r="X37" s="39" t="e">
        <f>+IF(#REF!="","",#REF!)</f>
        <v>#REF!</v>
      </c>
      <c r="Y37" s="39" t="e">
        <f>+IF(#REF!="","",#REF!)</f>
        <v>#REF!</v>
      </c>
      <c r="Z37" s="39" t="e">
        <f>+IF(#REF!="","",#REF!)</f>
        <v>#REF!</v>
      </c>
      <c r="AA37" s="39" t="e">
        <f>+IF(#REF!="","",#REF!)</f>
        <v>#REF!</v>
      </c>
      <c r="AB37" s="576"/>
      <c r="AC37" s="40" t="e">
        <f t="shared" si="0"/>
        <v>#REF!</v>
      </c>
      <c r="AD37" s="577"/>
      <c r="AE37" s="40" t="e">
        <f>IF(H37&lt;XXX1!$L$41,"Vétéran 3",IF(H37&lt;XXX1!$L$42,"Vétéran 2",IF(H37&lt;XXX1!$L$43,"Vétéran 1",IF(H37&lt;XXX1!$L$44,"Senior",IF(H37&lt;XXX1!$L$45,"Junior",IF(H37&lt;XXX1!$L$46,"Cadet",IF(H37&lt;XXX1!$L$47,"Minime",IF(H37&lt;XXX1!$L$48,"Benjamin","Poussin"))))))))</f>
        <v>#REF!</v>
      </c>
      <c r="AF37" s="2" t="e">
        <f t="shared" si="2"/>
        <v>#REF!</v>
      </c>
      <c r="IM37" s="23" t="s">
        <v>11</v>
      </c>
      <c r="IN37" s="16" t="e">
        <f>XXX1!#REF!</f>
        <v>#REF!</v>
      </c>
      <c r="IO37" s="17" t="s">
        <v>43</v>
      </c>
    </row>
    <row r="38" spans="1:249" ht="21.75" hidden="1" customHeight="1" x14ac:dyDescent="0.5">
      <c r="A38" s="33"/>
      <c r="B38" s="35" t="e">
        <f>+IF(#REF!="","",#REF!)</f>
        <v>#REF!</v>
      </c>
      <c r="C38" s="35" t="e">
        <f>+IF(#REF!="","",#REF!)</f>
        <v>#REF!</v>
      </c>
      <c r="D38" s="35" t="e">
        <f>+IF(#REF!="","",#REF!)</f>
        <v>#REF!</v>
      </c>
      <c r="E38" s="35" t="e">
        <f>+IF(#REF!="","",#REF!)</f>
        <v>#REF!</v>
      </c>
      <c r="F38" s="35"/>
      <c r="G38" s="35" t="e">
        <f>+IF(#REF!="","",#REF!)</f>
        <v>#REF!</v>
      </c>
      <c r="H38" s="52" t="e">
        <f>+IF(#REF!="","",#REF!)</f>
        <v>#REF!</v>
      </c>
      <c r="I38" s="41" t="e">
        <f>+IF(#REF!="","",#REF!)</f>
        <v>#REF!</v>
      </c>
      <c r="J38" s="42" t="e">
        <f>+IF(#REF!="","",#REF!)</f>
        <v>#REF!</v>
      </c>
      <c r="K38" s="41" t="e">
        <f>+IF(#REF!="","",#REF!)</f>
        <v>#REF!</v>
      </c>
      <c r="L38" s="42" t="e">
        <f>+IF(#REF!="","",#REF!)</f>
        <v>#REF!</v>
      </c>
      <c r="M38" s="41" t="e">
        <f>+IF(#REF!="","",#REF!)</f>
        <v>#REF!</v>
      </c>
      <c r="N38" s="42" t="e">
        <f>+IF(#REF!="","",#REF!)</f>
        <v>#REF!</v>
      </c>
      <c r="O38" s="41" t="e">
        <f>+IF(#REF!="","",#REF!)</f>
        <v>#REF!</v>
      </c>
      <c r="P38" s="42" t="e">
        <f>+IF(#REF!="","",#REF!)</f>
        <v>#REF!</v>
      </c>
      <c r="Q38" s="41" t="e">
        <f>+IF(#REF!="","",#REF!)</f>
        <v>#REF!</v>
      </c>
      <c r="R38" s="42" t="e">
        <f>+IF(#REF!="","",#REF!)</f>
        <v>#REF!</v>
      </c>
      <c r="S38" s="39" t="e">
        <f>+IF(#REF!="","",#REF!)</f>
        <v>#REF!</v>
      </c>
      <c r="T38" s="39" t="e">
        <f>+IF(#REF!="","",#REF!)</f>
        <v>#REF!</v>
      </c>
      <c r="U38" s="39" t="e">
        <f>+IF(#REF!="","",#REF!)</f>
        <v>#REF!</v>
      </c>
      <c r="V38" s="39" t="e">
        <f>+IF(#REF!="","",#REF!)</f>
        <v>#REF!</v>
      </c>
      <c r="W38" s="39" t="e">
        <f>+IF(#REF!="","",#REF!)</f>
        <v>#REF!</v>
      </c>
      <c r="X38" s="39" t="e">
        <f>+IF(#REF!="","",#REF!)</f>
        <v>#REF!</v>
      </c>
      <c r="Y38" s="39" t="e">
        <f>+IF(#REF!="","",#REF!)</f>
        <v>#REF!</v>
      </c>
      <c r="Z38" s="39" t="e">
        <f>+IF(#REF!="","",#REF!)</f>
        <v>#REF!</v>
      </c>
      <c r="AA38" s="39" t="e">
        <f>+IF(#REF!="","",#REF!)</f>
        <v>#REF!</v>
      </c>
      <c r="AB38" s="576"/>
      <c r="AC38" s="40" t="e">
        <f t="shared" si="0"/>
        <v>#REF!</v>
      </c>
      <c r="AD38" s="577"/>
      <c r="AE38" s="40" t="e">
        <f>IF(H38&lt;XXX1!$L$41,"Vétéran 3",IF(H38&lt;XXX1!$L$42,"Vétéran 2",IF(H38&lt;XXX1!$L$43,"Vétéran 1",IF(H38&lt;XXX1!$L$44,"Senior",IF(H38&lt;XXX1!$L$45,"Junior",IF(H38&lt;XXX1!$L$46,"Cadet",IF(H38&lt;XXX1!$L$47,"Minime",IF(H38&lt;XXX1!$L$48,"Benjamin","Poussin"))))))))</f>
        <v>#REF!</v>
      </c>
      <c r="AF38" s="2" t="e">
        <f t="shared" si="2"/>
        <v>#REF!</v>
      </c>
      <c r="IM38" s="23" t="s">
        <v>11</v>
      </c>
      <c r="IN38" s="16" t="e">
        <f>XXX1!#REF!</f>
        <v>#REF!</v>
      </c>
      <c r="IO38" s="17" t="s">
        <v>44</v>
      </c>
    </row>
    <row r="39" spans="1:249" ht="21.75" hidden="1" customHeight="1" x14ac:dyDescent="0.5">
      <c r="A39" s="33"/>
      <c r="B39" s="35" t="e">
        <f>+IF(#REF!="","",#REF!)</f>
        <v>#REF!</v>
      </c>
      <c r="C39" s="35" t="e">
        <f>+IF(#REF!="","",#REF!)</f>
        <v>#REF!</v>
      </c>
      <c r="D39" s="35" t="e">
        <f>+IF(#REF!="","",#REF!)</f>
        <v>#REF!</v>
      </c>
      <c r="E39" s="35" t="e">
        <f>+IF(#REF!="","",#REF!)</f>
        <v>#REF!</v>
      </c>
      <c r="F39" s="35"/>
      <c r="G39" s="35" t="e">
        <f>+IF(#REF!="","",#REF!)</f>
        <v>#REF!</v>
      </c>
      <c r="H39" s="52" t="e">
        <f>+IF(#REF!="","",#REF!)</f>
        <v>#REF!</v>
      </c>
      <c r="I39" s="41" t="e">
        <f>+IF(#REF!="","",#REF!)</f>
        <v>#REF!</v>
      </c>
      <c r="J39" s="42" t="e">
        <f>+IF(#REF!="","",#REF!)</f>
        <v>#REF!</v>
      </c>
      <c r="K39" s="41" t="e">
        <f>+IF(#REF!="","",#REF!)</f>
        <v>#REF!</v>
      </c>
      <c r="L39" s="42" t="e">
        <f>+IF(#REF!="","",#REF!)</f>
        <v>#REF!</v>
      </c>
      <c r="M39" s="41" t="e">
        <f>+IF(#REF!="","",#REF!)</f>
        <v>#REF!</v>
      </c>
      <c r="N39" s="42" t="e">
        <f>+IF(#REF!="","",#REF!)</f>
        <v>#REF!</v>
      </c>
      <c r="O39" s="41" t="e">
        <f>+IF(#REF!="","",#REF!)</f>
        <v>#REF!</v>
      </c>
      <c r="P39" s="42" t="e">
        <f>+IF(#REF!="","",#REF!)</f>
        <v>#REF!</v>
      </c>
      <c r="Q39" s="41" t="e">
        <f>+IF(#REF!="","",#REF!)</f>
        <v>#REF!</v>
      </c>
      <c r="R39" s="42" t="e">
        <f>+IF(#REF!="","",#REF!)</f>
        <v>#REF!</v>
      </c>
      <c r="S39" s="39" t="e">
        <f>+IF(#REF!="","",#REF!)</f>
        <v>#REF!</v>
      </c>
      <c r="T39" s="39" t="e">
        <f>+IF(#REF!="","",#REF!)</f>
        <v>#REF!</v>
      </c>
      <c r="U39" s="39" t="e">
        <f>+IF(#REF!="","",#REF!)</f>
        <v>#REF!</v>
      </c>
      <c r="V39" s="39" t="e">
        <f>+IF(#REF!="","",#REF!)</f>
        <v>#REF!</v>
      </c>
      <c r="W39" s="39" t="e">
        <f>+IF(#REF!="","",#REF!)</f>
        <v>#REF!</v>
      </c>
      <c r="X39" s="39" t="e">
        <f>+IF(#REF!="","",#REF!)</f>
        <v>#REF!</v>
      </c>
      <c r="Y39" s="39" t="e">
        <f>+IF(#REF!="","",#REF!)</f>
        <v>#REF!</v>
      </c>
      <c r="Z39" s="39" t="e">
        <f>+IF(#REF!="","",#REF!)</f>
        <v>#REF!</v>
      </c>
      <c r="AA39" s="39" t="e">
        <f>+IF(#REF!="","",#REF!)</f>
        <v>#REF!</v>
      </c>
      <c r="AB39" s="579"/>
      <c r="AC39" s="40" t="e">
        <f t="shared" si="0"/>
        <v>#REF!</v>
      </c>
      <c r="AD39" s="580"/>
      <c r="AE39" s="40" t="e">
        <f>IF(H39&lt;XXX1!$L$41,"Vétéran 3",IF(H39&lt;XXX1!$L$42,"Vétéran 2",IF(H39&lt;XXX1!$L$43,"Vétéran 1",IF(H39&lt;XXX1!$L$44,"Senior",IF(H39&lt;XXX1!$L$45,"Junior",IF(H39&lt;XXX1!$L$46,"Cadet",IF(H39&lt;XXX1!$L$47,"Minime",IF(H39&lt;XXX1!$L$48,"Benjamin","Poussin"))))))))</f>
        <v>#REF!</v>
      </c>
      <c r="AF39" s="2" t="e">
        <f t="shared" si="2"/>
        <v>#REF!</v>
      </c>
      <c r="AH39" s="53"/>
      <c r="IM39" s="54" t="s">
        <v>45</v>
      </c>
      <c r="IN39" s="16" t="e">
        <f>XXX1!#REF!</f>
        <v>#REF!</v>
      </c>
      <c r="IO39" s="55" t="s">
        <v>46</v>
      </c>
    </row>
    <row r="40" spans="1:249" ht="21.75" hidden="1" customHeight="1" x14ac:dyDescent="0.5">
      <c r="A40" s="33"/>
      <c r="B40" s="35" t="e">
        <f>+IF(#REF!="","",#REF!)</f>
        <v>#REF!</v>
      </c>
      <c r="C40" s="35" t="e">
        <f>+IF(#REF!="","",#REF!)</f>
        <v>#REF!</v>
      </c>
      <c r="D40" s="35" t="e">
        <f>+IF(#REF!="","",#REF!)</f>
        <v>#REF!</v>
      </c>
      <c r="E40" s="35" t="e">
        <f>+IF(#REF!="","",#REF!)</f>
        <v>#REF!</v>
      </c>
      <c r="F40" s="35"/>
      <c r="G40" s="35" t="e">
        <f>+IF(#REF!="","",#REF!)</f>
        <v>#REF!</v>
      </c>
      <c r="H40" s="52" t="e">
        <f>+IF(#REF!="","",#REF!)</f>
        <v>#REF!</v>
      </c>
      <c r="I40" s="41" t="e">
        <f>+IF(#REF!="","",#REF!)</f>
        <v>#REF!</v>
      </c>
      <c r="J40" s="42" t="e">
        <f>+IF(#REF!="","",#REF!)</f>
        <v>#REF!</v>
      </c>
      <c r="K40" s="41" t="e">
        <f>+IF(#REF!="","",#REF!)</f>
        <v>#REF!</v>
      </c>
      <c r="L40" s="42" t="e">
        <f>+IF(#REF!="","",#REF!)</f>
        <v>#REF!</v>
      </c>
      <c r="M40" s="41" t="e">
        <f>+IF(#REF!="","",#REF!)</f>
        <v>#REF!</v>
      </c>
      <c r="N40" s="42" t="e">
        <f>+IF(#REF!="","",#REF!)</f>
        <v>#REF!</v>
      </c>
      <c r="O40" s="41" t="e">
        <f>+IF(#REF!="","",#REF!)</f>
        <v>#REF!</v>
      </c>
      <c r="P40" s="42" t="e">
        <f>+IF(#REF!="","",#REF!)</f>
        <v>#REF!</v>
      </c>
      <c r="Q40" s="41" t="e">
        <f>+IF(#REF!="","",#REF!)</f>
        <v>#REF!</v>
      </c>
      <c r="R40" s="42" t="e">
        <f>+IF(#REF!="","",#REF!)</f>
        <v>#REF!</v>
      </c>
      <c r="S40" s="39" t="e">
        <f>+IF(#REF!="","",#REF!)</f>
        <v>#REF!</v>
      </c>
      <c r="T40" s="39" t="e">
        <f>+IF(#REF!="","",#REF!)</f>
        <v>#REF!</v>
      </c>
      <c r="U40" s="39" t="e">
        <f>+IF(#REF!="","",#REF!)</f>
        <v>#REF!</v>
      </c>
      <c r="V40" s="39" t="e">
        <f>+IF(#REF!="","",#REF!)</f>
        <v>#REF!</v>
      </c>
      <c r="W40" s="39" t="e">
        <f>+IF(#REF!="","",#REF!)</f>
        <v>#REF!</v>
      </c>
      <c r="X40" s="39" t="e">
        <f>+IF(#REF!="","",#REF!)</f>
        <v>#REF!</v>
      </c>
      <c r="Y40" s="39" t="e">
        <f>+IF(#REF!="","",#REF!)</f>
        <v>#REF!</v>
      </c>
      <c r="Z40" s="39" t="e">
        <f>+IF(#REF!="","",#REF!)</f>
        <v>#REF!</v>
      </c>
      <c r="AA40" s="39" t="e">
        <f>+IF(#REF!="","",#REF!)</f>
        <v>#REF!</v>
      </c>
      <c r="AB40" s="579"/>
      <c r="AC40" s="40" t="e">
        <f t="shared" ref="AC40:AC61" si="3">IF(H40&lt;$D$79,"Vétéran 3",IF(H40&lt;$D$80,"Vétéran 2",IF(H40&lt;$D$81,"Vétéran 1",IF(H40&lt;$D$82,"Senior",IF(H40&lt;$D$83,"Junior",IF(H40&lt;$D$84,"Cadet",IF(H40&lt;$D$85,"Minime",IF(H40&lt;$D$86,"Benjamin","Poussin"))))))))</f>
        <v>#REF!</v>
      </c>
      <c r="AD40" s="580"/>
      <c r="AE40" s="40" t="e">
        <f>IF(H40&lt;XXX1!$L$41,"Vétéran 3",IF(H40&lt;XXX1!$L$42,"Vétéran 2",IF(H40&lt;XXX1!$L$43,"Vétéran 1",IF(H40&lt;XXX1!$L$44,"Senior",IF(H40&lt;XXX1!$L$45,"Junior",IF(H40&lt;XXX1!$L$46,"Cadet",IF(H40&lt;XXX1!$L$47,"Minime",IF(H40&lt;XXX1!$L$48,"Benjamin","Poussin"))))))))</f>
        <v>#REF!</v>
      </c>
      <c r="AF40" s="2" t="e">
        <f t="shared" si="2"/>
        <v>#REF!</v>
      </c>
    </row>
    <row r="41" spans="1:249" ht="21.75" hidden="1" customHeight="1" x14ac:dyDescent="0.5">
      <c r="A41" s="33"/>
      <c r="B41" s="35" t="e">
        <f>+IF(#REF!="","",#REF!)</f>
        <v>#REF!</v>
      </c>
      <c r="C41" s="35" t="e">
        <f>+IF(#REF!="","",#REF!)</f>
        <v>#REF!</v>
      </c>
      <c r="D41" s="35" t="e">
        <f>+IF(#REF!="","",#REF!)</f>
        <v>#REF!</v>
      </c>
      <c r="E41" s="35" t="e">
        <f>+IF(#REF!="","",#REF!)</f>
        <v>#REF!</v>
      </c>
      <c r="F41" s="35"/>
      <c r="G41" s="35" t="e">
        <f>+IF(#REF!="","",#REF!)</f>
        <v>#REF!</v>
      </c>
      <c r="H41" s="52" t="e">
        <f>+IF(#REF!="","",#REF!)</f>
        <v>#REF!</v>
      </c>
      <c r="I41" s="41" t="e">
        <f>+IF(#REF!="","",#REF!)</f>
        <v>#REF!</v>
      </c>
      <c r="J41" s="42" t="e">
        <f>+IF(#REF!="","",#REF!)</f>
        <v>#REF!</v>
      </c>
      <c r="K41" s="41" t="e">
        <f>+IF(#REF!="","",#REF!)</f>
        <v>#REF!</v>
      </c>
      <c r="L41" s="42" t="e">
        <f>+IF(#REF!="","",#REF!)</f>
        <v>#REF!</v>
      </c>
      <c r="M41" s="41" t="e">
        <f>+IF(#REF!="","",#REF!)</f>
        <v>#REF!</v>
      </c>
      <c r="N41" s="42" t="e">
        <f>+IF(#REF!="","",#REF!)</f>
        <v>#REF!</v>
      </c>
      <c r="O41" s="41" t="e">
        <f>+IF(#REF!="","",#REF!)</f>
        <v>#REF!</v>
      </c>
      <c r="P41" s="42" t="e">
        <f>+IF(#REF!="","",#REF!)</f>
        <v>#REF!</v>
      </c>
      <c r="Q41" s="41" t="e">
        <f>+IF(#REF!="","",#REF!)</f>
        <v>#REF!</v>
      </c>
      <c r="R41" s="42" t="e">
        <f>+IF(#REF!="","",#REF!)</f>
        <v>#REF!</v>
      </c>
      <c r="S41" s="39" t="e">
        <f>+IF(#REF!="","",#REF!)</f>
        <v>#REF!</v>
      </c>
      <c r="T41" s="39" t="e">
        <f>+IF(#REF!="","",#REF!)</f>
        <v>#REF!</v>
      </c>
      <c r="U41" s="39" t="e">
        <f>+IF(#REF!="","",#REF!)</f>
        <v>#REF!</v>
      </c>
      <c r="V41" s="39" t="e">
        <f>+IF(#REF!="","",#REF!)</f>
        <v>#REF!</v>
      </c>
      <c r="W41" s="39" t="e">
        <f>+IF(#REF!="","",#REF!)</f>
        <v>#REF!</v>
      </c>
      <c r="X41" s="39" t="e">
        <f>+IF(#REF!="","",#REF!)</f>
        <v>#REF!</v>
      </c>
      <c r="Y41" s="39" t="e">
        <f>+IF(#REF!="","",#REF!)</f>
        <v>#REF!</v>
      </c>
      <c r="Z41" s="39" t="e">
        <f>+IF(#REF!="","",#REF!)</f>
        <v>#REF!</v>
      </c>
      <c r="AA41" s="39" t="e">
        <f>+IF(#REF!="","",#REF!)</f>
        <v>#REF!</v>
      </c>
      <c r="AB41" s="579"/>
      <c r="AC41" s="40" t="e">
        <f t="shared" si="3"/>
        <v>#REF!</v>
      </c>
      <c r="AD41" s="580"/>
      <c r="AE41" s="40" t="e">
        <f>IF(H41&lt;XXX1!$L$41,"Vétéran 3",IF(H41&lt;XXX1!$L$42,"Vétéran 2",IF(H41&lt;XXX1!$L$43,"Vétéran 1",IF(H41&lt;XXX1!$L$44,"Senior",IF(H41&lt;XXX1!$L$45,"Junior",IF(H41&lt;XXX1!$L$46,"Cadet",IF(H41&lt;XXX1!$L$47,"Minime",IF(H41&lt;XXX1!$L$48,"Benjamin","Poussin"))))))))</f>
        <v>#REF!</v>
      </c>
      <c r="AF41" s="2" t="e">
        <f t="shared" si="2"/>
        <v>#REF!</v>
      </c>
    </row>
    <row r="42" spans="1:249" ht="21.75" hidden="1" customHeight="1" x14ac:dyDescent="0.5">
      <c r="A42" s="33"/>
      <c r="B42" s="35" t="e">
        <f>+IF(#REF!="","",#REF!)</f>
        <v>#REF!</v>
      </c>
      <c r="C42" s="35" t="e">
        <f>+IF(#REF!="","",#REF!)</f>
        <v>#REF!</v>
      </c>
      <c r="D42" s="35" t="e">
        <f>+IF(#REF!="","",#REF!)</f>
        <v>#REF!</v>
      </c>
      <c r="E42" s="35" t="e">
        <f>+IF(#REF!="","",#REF!)</f>
        <v>#REF!</v>
      </c>
      <c r="F42" s="35"/>
      <c r="G42" s="35" t="e">
        <f>+IF(#REF!="","",#REF!)</f>
        <v>#REF!</v>
      </c>
      <c r="H42" s="52" t="e">
        <f>+IF(#REF!="","",#REF!)</f>
        <v>#REF!</v>
      </c>
      <c r="I42" s="41" t="e">
        <f>+IF(#REF!="","",#REF!)</f>
        <v>#REF!</v>
      </c>
      <c r="J42" s="42" t="e">
        <f>+IF(#REF!="","",#REF!)</f>
        <v>#REF!</v>
      </c>
      <c r="K42" s="41" t="e">
        <f>+IF(#REF!="","",#REF!)</f>
        <v>#REF!</v>
      </c>
      <c r="L42" s="42" t="e">
        <f>+IF(#REF!="","",#REF!)</f>
        <v>#REF!</v>
      </c>
      <c r="M42" s="41" t="e">
        <f>+IF(#REF!="","",#REF!)</f>
        <v>#REF!</v>
      </c>
      <c r="N42" s="42" t="e">
        <f>+IF(#REF!="","",#REF!)</f>
        <v>#REF!</v>
      </c>
      <c r="O42" s="41" t="e">
        <f>+IF(#REF!="","",#REF!)</f>
        <v>#REF!</v>
      </c>
      <c r="P42" s="42" t="e">
        <f>+IF(#REF!="","",#REF!)</f>
        <v>#REF!</v>
      </c>
      <c r="Q42" s="41" t="e">
        <f>+IF(#REF!="","",#REF!)</f>
        <v>#REF!</v>
      </c>
      <c r="R42" s="42" t="e">
        <f>+IF(#REF!="","",#REF!)</f>
        <v>#REF!</v>
      </c>
      <c r="S42" s="39" t="e">
        <f>+IF(#REF!="","",#REF!)</f>
        <v>#REF!</v>
      </c>
      <c r="T42" s="39" t="e">
        <f>+IF(#REF!="","",#REF!)</f>
        <v>#REF!</v>
      </c>
      <c r="U42" s="39" t="e">
        <f>+IF(#REF!="","",#REF!)</f>
        <v>#REF!</v>
      </c>
      <c r="V42" s="39" t="e">
        <f>+IF(#REF!="","",#REF!)</f>
        <v>#REF!</v>
      </c>
      <c r="W42" s="39" t="e">
        <f>+IF(#REF!="","",#REF!)</f>
        <v>#REF!</v>
      </c>
      <c r="X42" s="39" t="e">
        <f>+IF(#REF!="","",#REF!)</f>
        <v>#REF!</v>
      </c>
      <c r="Y42" s="39" t="e">
        <f>+IF(#REF!="","",#REF!)</f>
        <v>#REF!</v>
      </c>
      <c r="Z42" s="39" t="e">
        <f>+IF(#REF!="","",#REF!)</f>
        <v>#REF!</v>
      </c>
      <c r="AA42" s="39" t="e">
        <f>+IF(#REF!="","",#REF!)</f>
        <v>#REF!</v>
      </c>
      <c r="AB42" s="579"/>
      <c r="AC42" s="40" t="e">
        <f t="shared" si="3"/>
        <v>#REF!</v>
      </c>
      <c r="AD42" s="580"/>
      <c r="AE42" s="40" t="e">
        <f>IF(H42&lt;XXX1!$L$41,"Vétéran 3",IF(H42&lt;XXX1!$L$42,"Vétéran 2",IF(H42&lt;XXX1!$L$43,"Vétéran 1",IF(H42&lt;XXX1!$L$44,"Senior",IF(H42&lt;XXX1!$L$45,"Junior",IF(H42&lt;XXX1!$L$46,"Cadet",IF(H42&lt;XXX1!$L$47,"Minime",IF(H42&lt;XXX1!$L$48,"Benjamin","Poussin"))))))))</f>
        <v>#REF!</v>
      </c>
      <c r="AF42" s="2" t="e">
        <f t="shared" si="2"/>
        <v>#REF!</v>
      </c>
    </row>
    <row r="43" spans="1:249" ht="21.75" hidden="1" customHeight="1" x14ac:dyDescent="0.5">
      <c r="A43" s="33"/>
      <c r="B43" s="35" t="e">
        <f>+IF(#REF!="","",#REF!)</f>
        <v>#REF!</v>
      </c>
      <c r="C43" s="35" t="e">
        <f>+IF(#REF!="","",#REF!)</f>
        <v>#REF!</v>
      </c>
      <c r="D43" s="35" t="e">
        <f>+IF(#REF!="","",#REF!)</f>
        <v>#REF!</v>
      </c>
      <c r="E43" s="35" t="e">
        <f>+IF(#REF!="","",#REF!)</f>
        <v>#REF!</v>
      </c>
      <c r="F43" s="35"/>
      <c r="G43" s="35" t="e">
        <f>+IF(#REF!="","",#REF!)</f>
        <v>#REF!</v>
      </c>
      <c r="H43" s="52" t="e">
        <f>+IF(#REF!="","",#REF!)</f>
        <v>#REF!</v>
      </c>
      <c r="I43" s="41" t="e">
        <f>+IF(#REF!="","",#REF!)</f>
        <v>#REF!</v>
      </c>
      <c r="J43" s="42" t="e">
        <f>+IF(#REF!="","",#REF!)</f>
        <v>#REF!</v>
      </c>
      <c r="K43" s="41" t="e">
        <f>+IF(#REF!="","",#REF!)</f>
        <v>#REF!</v>
      </c>
      <c r="L43" s="42" t="e">
        <f>+IF(#REF!="","",#REF!)</f>
        <v>#REF!</v>
      </c>
      <c r="M43" s="41" t="e">
        <f>+IF(#REF!="","",#REF!)</f>
        <v>#REF!</v>
      </c>
      <c r="N43" s="42" t="e">
        <f>+IF(#REF!="","",#REF!)</f>
        <v>#REF!</v>
      </c>
      <c r="O43" s="41" t="e">
        <f>+IF(#REF!="","",#REF!)</f>
        <v>#REF!</v>
      </c>
      <c r="P43" s="42" t="e">
        <f>+IF(#REF!="","",#REF!)</f>
        <v>#REF!</v>
      </c>
      <c r="Q43" s="41" t="e">
        <f>+IF(#REF!="","",#REF!)</f>
        <v>#REF!</v>
      </c>
      <c r="R43" s="42" t="e">
        <f>+IF(#REF!="","",#REF!)</f>
        <v>#REF!</v>
      </c>
      <c r="S43" s="39" t="e">
        <f>+IF(#REF!="","",#REF!)</f>
        <v>#REF!</v>
      </c>
      <c r="T43" s="39" t="e">
        <f>+IF(#REF!="","",#REF!)</f>
        <v>#REF!</v>
      </c>
      <c r="U43" s="39" t="e">
        <f>+IF(#REF!="","",#REF!)</f>
        <v>#REF!</v>
      </c>
      <c r="V43" s="39" t="e">
        <f>+IF(#REF!="","",#REF!)</f>
        <v>#REF!</v>
      </c>
      <c r="W43" s="39" t="e">
        <f>+IF(#REF!="","",#REF!)</f>
        <v>#REF!</v>
      </c>
      <c r="X43" s="39" t="e">
        <f>+IF(#REF!="","",#REF!)</f>
        <v>#REF!</v>
      </c>
      <c r="Y43" s="39" t="e">
        <f>+IF(#REF!="","",#REF!)</f>
        <v>#REF!</v>
      </c>
      <c r="Z43" s="39" t="e">
        <f>+IF(#REF!="","",#REF!)</f>
        <v>#REF!</v>
      </c>
      <c r="AA43" s="39" t="e">
        <f>+IF(#REF!="","",#REF!)</f>
        <v>#REF!</v>
      </c>
      <c r="AB43" s="581"/>
      <c r="AC43" s="40" t="e">
        <f t="shared" si="3"/>
        <v>#REF!</v>
      </c>
      <c r="AD43" s="582"/>
      <c r="AE43" s="40" t="e">
        <f>IF(H43&lt;XXX1!$L$41,"Vétéran 3",IF(H43&lt;XXX1!$L$42,"Vétéran 2",IF(H43&lt;XXX1!$L$43,"Vétéran 1",IF(H43&lt;XXX1!$L$44,"Senior",IF(H43&lt;XXX1!$L$45,"Junior",IF(H43&lt;XXX1!$L$46,"Cadet",IF(H43&lt;XXX1!$L$47,"Minime",IF(H43&lt;XXX1!$L$48,"Benjamin","Poussin"))))))))</f>
        <v>#REF!</v>
      </c>
      <c r="AF43" s="2" t="e">
        <f t="shared" si="2"/>
        <v>#REF!</v>
      </c>
    </row>
    <row r="44" spans="1:249" ht="21.75" hidden="1" customHeight="1" x14ac:dyDescent="0.5">
      <c r="A44" s="33"/>
      <c r="B44" s="35" t="e">
        <f>+IF(#REF!="","",#REF!)</f>
        <v>#REF!</v>
      </c>
      <c r="C44" s="35" t="e">
        <f>+IF(#REF!="","",#REF!)</f>
        <v>#REF!</v>
      </c>
      <c r="D44" s="35" t="e">
        <f>+IF(#REF!="","",#REF!)</f>
        <v>#REF!</v>
      </c>
      <c r="E44" s="35" t="e">
        <f>+IF(#REF!="","",#REF!)</f>
        <v>#REF!</v>
      </c>
      <c r="F44" s="35"/>
      <c r="G44" s="35" t="e">
        <f>+IF(#REF!="","",#REF!)</f>
        <v>#REF!</v>
      </c>
      <c r="H44" s="52" t="e">
        <f>+IF(#REF!="","",#REF!)</f>
        <v>#REF!</v>
      </c>
      <c r="I44" s="41" t="e">
        <f>+IF(#REF!="","",#REF!)</f>
        <v>#REF!</v>
      </c>
      <c r="J44" s="42" t="e">
        <f>+IF(#REF!="","",#REF!)</f>
        <v>#REF!</v>
      </c>
      <c r="K44" s="41" t="e">
        <f>+IF(#REF!="","",#REF!)</f>
        <v>#REF!</v>
      </c>
      <c r="L44" s="42" t="e">
        <f>+IF(#REF!="","",#REF!)</f>
        <v>#REF!</v>
      </c>
      <c r="M44" s="41" t="e">
        <f>+IF(#REF!="","",#REF!)</f>
        <v>#REF!</v>
      </c>
      <c r="N44" s="42" t="e">
        <f>+IF(#REF!="","",#REF!)</f>
        <v>#REF!</v>
      </c>
      <c r="O44" s="41" t="e">
        <f>+IF(#REF!="","",#REF!)</f>
        <v>#REF!</v>
      </c>
      <c r="P44" s="42" t="e">
        <f>+IF(#REF!="","",#REF!)</f>
        <v>#REF!</v>
      </c>
      <c r="Q44" s="41" t="e">
        <f>+IF(#REF!="","",#REF!)</f>
        <v>#REF!</v>
      </c>
      <c r="R44" s="42" t="e">
        <f>+IF(#REF!="","",#REF!)</f>
        <v>#REF!</v>
      </c>
      <c r="S44" s="39" t="e">
        <f>+IF(#REF!="","",#REF!)</f>
        <v>#REF!</v>
      </c>
      <c r="T44" s="39" t="e">
        <f>+IF(#REF!="","",#REF!)</f>
        <v>#REF!</v>
      </c>
      <c r="U44" s="39" t="e">
        <f>+IF(#REF!="","",#REF!)</f>
        <v>#REF!</v>
      </c>
      <c r="V44" s="39" t="e">
        <f>+IF(#REF!="","",#REF!)</f>
        <v>#REF!</v>
      </c>
      <c r="W44" s="39" t="e">
        <f>+IF(#REF!="","",#REF!)</f>
        <v>#REF!</v>
      </c>
      <c r="X44" s="39" t="e">
        <f>+IF(#REF!="","",#REF!)</f>
        <v>#REF!</v>
      </c>
      <c r="Y44" s="39" t="e">
        <f>+IF(#REF!="","",#REF!)</f>
        <v>#REF!</v>
      </c>
      <c r="Z44" s="39" t="e">
        <f>+IF(#REF!="","",#REF!)</f>
        <v>#REF!</v>
      </c>
      <c r="AA44" s="39" t="e">
        <f>+IF(#REF!="","",#REF!)</f>
        <v>#REF!</v>
      </c>
      <c r="AB44" s="581"/>
      <c r="AC44" s="40" t="e">
        <f t="shared" si="3"/>
        <v>#REF!</v>
      </c>
      <c r="AD44" s="582"/>
      <c r="AE44" s="40" t="e">
        <f>IF(H44&lt;XXX1!$L$41,"Vétéran 3",IF(H44&lt;XXX1!$L$42,"Vétéran 2",IF(H44&lt;XXX1!$L$43,"Vétéran 1",IF(H44&lt;XXX1!$L$44,"Senior",IF(H44&lt;XXX1!$L$45,"Junior",IF(H44&lt;XXX1!$L$46,"Cadet",IF(H44&lt;XXX1!$L$47,"Minime",IF(H44&lt;XXX1!$L$48,"Benjamin","Poussin"))))))))</f>
        <v>#REF!</v>
      </c>
      <c r="AF44" s="2" t="e">
        <f t="shared" si="2"/>
        <v>#REF!</v>
      </c>
    </row>
    <row r="45" spans="1:249" ht="21.75" hidden="1" customHeight="1" x14ac:dyDescent="0.5">
      <c r="A45" s="33"/>
      <c r="B45" s="35" t="e">
        <f>+IF(#REF!="","",#REF!)</f>
        <v>#REF!</v>
      </c>
      <c r="C45" s="35" t="e">
        <f>+IF(#REF!="","",#REF!)</f>
        <v>#REF!</v>
      </c>
      <c r="D45" s="35" t="e">
        <f>+IF(#REF!="","",#REF!)</f>
        <v>#REF!</v>
      </c>
      <c r="E45" s="35" t="e">
        <f>+IF(#REF!="","",#REF!)</f>
        <v>#REF!</v>
      </c>
      <c r="F45" s="35"/>
      <c r="G45" s="35" t="e">
        <f>+IF(#REF!="","",#REF!)</f>
        <v>#REF!</v>
      </c>
      <c r="H45" s="52" t="e">
        <f>+IF(#REF!="","",#REF!)</f>
        <v>#REF!</v>
      </c>
      <c r="I45" s="41" t="e">
        <f>+IF(#REF!="","",#REF!)</f>
        <v>#REF!</v>
      </c>
      <c r="J45" s="42" t="e">
        <f>+IF(#REF!="","",#REF!)</f>
        <v>#REF!</v>
      </c>
      <c r="K45" s="41" t="e">
        <f>+IF(#REF!="","",#REF!)</f>
        <v>#REF!</v>
      </c>
      <c r="L45" s="42" t="e">
        <f>+IF(#REF!="","",#REF!)</f>
        <v>#REF!</v>
      </c>
      <c r="M45" s="41" t="e">
        <f>+IF(#REF!="","",#REF!)</f>
        <v>#REF!</v>
      </c>
      <c r="N45" s="42" t="e">
        <f>+IF(#REF!="","",#REF!)</f>
        <v>#REF!</v>
      </c>
      <c r="O45" s="41" t="e">
        <f>+IF(#REF!="","",#REF!)</f>
        <v>#REF!</v>
      </c>
      <c r="P45" s="42" t="e">
        <f>+IF(#REF!="","",#REF!)</f>
        <v>#REF!</v>
      </c>
      <c r="Q45" s="41" t="e">
        <f>+IF(#REF!="","",#REF!)</f>
        <v>#REF!</v>
      </c>
      <c r="R45" s="42" t="e">
        <f>+IF(#REF!="","",#REF!)</f>
        <v>#REF!</v>
      </c>
      <c r="S45" s="39" t="e">
        <f>+IF(#REF!="","",#REF!)</f>
        <v>#REF!</v>
      </c>
      <c r="T45" s="39" t="e">
        <f>+IF(#REF!="","",#REF!)</f>
        <v>#REF!</v>
      </c>
      <c r="U45" s="39" t="e">
        <f>+IF(#REF!="","",#REF!)</f>
        <v>#REF!</v>
      </c>
      <c r="V45" s="39" t="e">
        <f>+IF(#REF!="","",#REF!)</f>
        <v>#REF!</v>
      </c>
      <c r="W45" s="39" t="e">
        <f>+IF(#REF!="","",#REF!)</f>
        <v>#REF!</v>
      </c>
      <c r="X45" s="39" t="e">
        <f>+IF(#REF!="","",#REF!)</f>
        <v>#REF!</v>
      </c>
      <c r="Y45" s="39" t="e">
        <f>+IF(#REF!="","",#REF!)</f>
        <v>#REF!</v>
      </c>
      <c r="Z45" s="39" t="e">
        <f>+IF(#REF!="","",#REF!)</f>
        <v>#REF!</v>
      </c>
      <c r="AA45" s="39" t="e">
        <f>+IF(#REF!="","",#REF!)</f>
        <v>#REF!</v>
      </c>
      <c r="AB45" s="581"/>
      <c r="AC45" s="40" t="e">
        <f t="shared" si="3"/>
        <v>#REF!</v>
      </c>
      <c r="AD45" s="582"/>
      <c r="AE45" s="40" t="e">
        <f>IF(H45&lt;XXX1!$L$41,"Vétéran 3",IF(H45&lt;XXX1!$L$42,"Vétéran 2",IF(H45&lt;XXX1!$L$43,"Vétéran 1",IF(H45&lt;XXX1!$L$44,"Senior",IF(H45&lt;XXX1!$L$45,"Junior",IF(H45&lt;XXX1!$L$46,"Cadet",IF(H45&lt;XXX1!$L$47,"Minime",IF(H45&lt;XXX1!$L$48,"Benjamin","Poussin"))))))))</f>
        <v>#REF!</v>
      </c>
      <c r="AF45" s="2" t="e">
        <f t="shared" si="2"/>
        <v>#REF!</v>
      </c>
    </row>
    <row r="46" spans="1:249" ht="21.75" hidden="1" customHeight="1" x14ac:dyDescent="0.5">
      <c r="A46" s="33"/>
      <c r="B46" s="35" t="e">
        <f>+IF(#REF!="","",#REF!)</f>
        <v>#REF!</v>
      </c>
      <c r="C46" s="35" t="e">
        <f>+IF(#REF!="","",#REF!)</f>
        <v>#REF!</v>
      </c>
      <c r="D46" s="35" t="e">
        <f>+IF(#REF!="","",#REF!)</f>
        <v>#REF!</v>
      </c>
      <c r="E46" s="35" t="e">
        <f>+IF(#REF!="","",#REF!)</f>
        <v>#REF!</v>
      </c>
      <c r="F46" s="35"/>
      <c r="G46" s="35" t="e">
        <f>+IF(#REF!="","",#REF!)</f>
        <v>#REF!</v>
      </c>
      <c r="H46" s="52" t="e">
        <f>+IF(#REF!="","",#REF!)</f>
        <v>#REF!</v>
      </c>
      <c r="I46" s="41" t="e">
        <f>+IF(#REF!="","",#REF!)</f>
        <v>#REF!</v>
      </c>
      <c r="J46" s="42" t="e">
        <f>+IF(#REF!="","",#REF!)</f>
        <v>#REF!</v>
      </c>
      <c r="K46" s="41" t="e">
        <f>+IF(#REF!="","",#REF!)</f>
        <v>#REF!</v>
      </c>
      <c r="L46" s="42" t="e">
        <f>+IF(#REF!="","",#REF!)</f>
        <v>#REF!</v>
      </c>
      <c r="M46" s="41" t="e">
        <f>+IF(#REF!="","",#REF!)</f>
        <v>#REF!</v>
      </c>
      <c r="N46" s="42" t="e">
        <f>+IF(#REF!="","",#REF!)</f>
        <v>#REF!</v>
      </c>
      <c r="O46" s="41" t="e">
        <f>+IF(#REF!="","",#REF!)</f>
        <v>#REF!</v>
      </c>
      <c r="P46" s="42" t="e">
        <f>+IF(#REF!="","",#REF!)</f>
        <v>#REF!</v>
      </c>
      <c r="Q46" s="41" t="e">
        <f>+IF(#REF!="","",#REF!)</f>
        <v>#REF!</v>
      </c>
      <c r="R46" s="42" t="e">
        <f>+IF(#REF!="","",#REF!)</f>
        <v>#REF!</v>
      </c>
      <c r="S46" s="39" t="e">
        <f>+IF(#REF!="","",#REF!)</f>
        <v>#REF!</v>
      </c>
      <c r="T46" s="39" t="e">
        <f>+IF(#REF!="","",#REF!)</f>
        <v>#REF!</v>
      </c>
      <c r="U46" s="39" t="e">
        <f>+IF(#REF!="","",#REF!)</f>
        <v>#REF!</v>
      </c>
      <c r="V46" s="39" t="e">
        <f>+IF(#REF!="","",#REF!)</f>
        <v>#REF!</v>
      </c>
      <c r="W46" s="39" t="e">
        <f>+IF(#REF!="","",#REF!)</f>
        <v>#REF!</v>
      </c>
      <c r="X46" s="39" t="e">
        <f>+IF(#REF!="","",#REF!)</f>
        <v>#REF!</v>
      </c>
      <c r="Y46" s="39" t="e">
        <f>+IF(#REF!="","",#REF!)</f>
        <v>#REF!</v>
      </c>
      <c r="Z46" s="39" t="e">
        <f>+IF(#REF!="","",#REF!)</f>
        <v>#REF!</v>
      </c>
      <c r="AA46" s="39" t="e">
        <f>+IF(#REF!="","",#REF!)</f>
        <v>#REF!</v>
      </c>
      <c r="AB46" s="581"/>
      <c r="AC46" s="40" t="e">
        <f t="shared" si="3"/>
        <v>#REF!</v>
      </c>
      <c r="AD46" s="582"/>
      <c r="AE46" s="40" t="e">
        <f>IF(H46&lt;XXX1!$L$41,"Vétéran 3",IF(H46&lt;XXX1!$L$42,"Vétéran 2",IF(H46&lt;XXX1!$L$43,"Vétéran 1",IF(H46&lt;XXX1!$L$44,"Senior",IF(H46&lt;XXX1!$L$45,"Junior",IF(H46&lt;XXX1!$L$46,"Cadet",IF(H46&lt;XXX1!$L$47,"Minime",IF(H46&lt;XXX1!$L$48,"Benjamin","Poussin"))))))))</f>
        <v>#REF!</v>
      </c>
      <c r="AF46" s="2" t="e">
        <f t="shared" si="2"/>
        <v>#REF!</v>
      </c>
    </row>
    <row r="47" spans="1:249" ht="21.75" hidden="1" customHeight="1" x14ac:dyDescent="0.5">
      <c r="A47" s="33"/>
      <c r="B47" s="35" t="e">
        <f>+IF(#REF!="","",#REF!)</f>
        <v>#REF!</v>
      </c>
      <c r="C47" s="35" t="e">
        <f>+IF(#REF!="","",#REF!)</f>
        <v>#REF!</v>
      </c>
      <c r="D47" s="35" t="e">
        <f>+IF(#REF!="","",#REF!)</f>
        <v>#REF!</v>
      </c>
      <c r="E47" s="35" t="e">
        <f>+IF(#REF!="","",#REF!)</f>
        <v>#REF!</v>
      </c>
      <c r="F47" s="35"/>
      <c r="G47" s="35" t="e">
        <f>+IF(#REF!="","",#REF!)</f>
        <v>#REF!</v>
      </c>
      <c r="H47" s="52" t="e">
        <f>+IF(#REF!="","",#REF!)</f>
        <v>#REF!</v>
      </c>
      <c r="I47" s="41" t="e">
        <f>+IF(#REF!="","",#REF!)</f>
        <v>#REF!</v>
      </c>
      <c r="J47" s="42" t="e">
        <f>+IF(#REF!="","",#REF!)</f>
        <v>#REF!</v>
      </c>
      <c r="K47" s="41" t="e">
        <f>+IF(#REF!="","",#REF!)</f>
        <v>#REF!</v>
      </c>
      <c r="L47" s="42" t="e">
        <f>+IF(#REF!="","",#REF!)</f>
        <v>#REF!</v>
      </c>
      <c r="M47" s="41" t="e">
        <f>+IF(#REF!="","",#REF!)</f>
        <v>#REF!</v>
      </c>
      <c r="N47" s="42" t="e">
        <f>+IF(#REF!="","",#REF!)</f>
        <v>#REF!</v>
      </c>
      <c r="O47" s="41" t="e">
        <f>+IF(#REF!="","",#REF!)</f>
        <v>#REF!</v>
      </c>
      <c r="P47" s="42" t="e">
        <f>+IF(#REF!="","",#REF!)</f>
        <v>#REF!</v>
      </c>
      <c r="Q47" s="41" t="e">
        <f>+IF(#REF!="","",#REF!)</f>
        <v>#REF!</v>
      </c>
      <c r="R47" s="42" t="e">
        <f>+IF(#REF!="","",#REF!)</f>
        <v>#REF!</v>
      </c>
      <c r="S47" s="39" t="e">
        <f>+IF(#REF!="","",#REF!)</f>
        <v>#REF!</v>
      </c>
      <c r="T47" s="39" t="e">
        <f>+IF(#REF!="","",#REF!)</f>
        <v>#REF!</v>
      </c>
      <c r="U47" s="39" t="e">
        <f>+IF(#REF!="","",#REF!)</f>
        <v>#REF!</v>
      </c>
      <c r="V47" s="39" t="e">
        <f>+IF(#REF!="","",#REF!)</f>
        <v>#REF!</v>
      </c>
      <c r="W47" s="39" t="e">
        <f>+IF(#REF!="","",#REF!)</f>
        <v>#REF!</v>
      </c>
      <c r="X47" s="39" t="e">
        <f>+IF(#REF!="","",#REF!)</f>
        <v>#REF!</v>
      </c>
      <c r="Y47" s="39" t="e">
        <f>+IF(#REF!="","",#REF!)</f>
        <v>#REF!</v>
      </c>
      <c r="Z47" s="39" t="e">
        <f>+IF(#REF!="","",#REF!)</f>
        <v>#REF!</v>
      </c>
      <c r="AA47" s="39" t="e">
        <f>+IF(#REF!="","",#REF!)</f>
        <v>#REF!</v>
      </c>
      <c r="AB47" s="576"/>
      <c r="AC47" s="40" t="e">
        <f t="shared" si="3"/>
        <v>#REF!</v>
      </c>
      <c r="AD47" s="577"/>
      <c r="AE47" s="40" t="e">
        <f>IF(H47&lt;XXX1!$L$41,"Vétéran 3",IF(H47&lt;XXX1!$L$42,"Vétéran 2",IF(H47&lt;XXX1!$L$43,"Vétéran 1",IF(H47&lt;XXX1!$L$44,"Senior",IF(H47&lt;XXX1!$L$45,"Junior",IF(H47&lt;XXX1!$L$46,"Cadet",IF(H47&lt;XXX1!$L$47,"Minime",IF(H47&lt;XXX1!$L$48,"Benjamin","Poussin"))))))))</f>
        <v>#REF!</v>
      </c>
      <c r="AF47" s="2" t="e">
        <f t="shared" si="2"/>
        <v>#REF!</v>
      </c>
    </row>
    <row r="48" spans="1:249" ht="21.75" hidden="1" customHeight="1" x14ac:dyDescent="0.5">
      <c r="A48" s="33"/>
      <c r="B48" s="35" t="e">
        <f>+IF(#REF!="","",#REF!)</f>
        <v>#REF!</v>
      </c>
      <c r="C48" s="35" t="e">
        <f>+IF(#REF!="","",#REF!)</f>
        <v>#REF!</v>
      </c>
      <c r="D48" s="35" t="e">
        <f>+IF(#REF!="","",#REF!)</f>
        <v>#REF!</v>
      </c>
      <c r="E48" s="35" t="e">
        <f>+IF(#REF!="","",#REF!)</f>
        <v>#REF!</v>
      </c>
      <c r="F48" s="35"/>
      <c r="G48" s="35" t="e">
        <f>+IF(#REF!="","",#REF!)</f>
        <v>#REF!</v>
      </c>
      <c r="H48" s="52" t="e">
        <f>+IF(#REF!="","",#REF!)</f>
        <v>#REF!</v>
      </c>
      <c r="I48" s="41" t="e">
        <f>+IF(#REF!="","",#REF!)</f>
        <v>#REF!</v>
      </c>
      <c r="J48" s="42" t="e">
        <f>+IF(#REF!="","",#REF!)</f>
        <v>#REF!</v>
      </c>
      <c r="K48" s="41" t="e">
        <f>+IF(#REF!="","",#REF!)</f>
        <v>#REF!</v>
      </c>
      <c r="L48" s="42" t="e">
        <f>+IF(#REF!="","",#REF!)</f>
        <v>#REF!</v>
      </c>
      <c r="M48" s="41" t="e">
        <f>+IF(#REF!="","",#REF!)</f>
        <v>#REF!</v>
      </c>
      <c r="N48" s="42" t="e">
        <f>+IF(#REF!="","",#REF!)</f>
        <v>#REF!</v>
      </c>
      <c r="O48" s="41" t="e">
        <f>+IF(#REF!="","",#REF!)</f>
        <v>#REF!</v>
      </c>
      <c r="P48" s="42" t="e">
        <f>+IF(#REF!="","",#REF!)</f>
        <v>#REF!</v>
      </c>
      <c r="Q48" s="41" t="e">
        <f>+IF(#REF!="","",#REF!)</f>
        <v>#REF!</v>
      </c>
      <c r="R48" s="42" t="e">
        <f>+IF(#REF!="","",#REF!)</f>
        <v>#REF!</v>
      </c>
      <c r="S48" s="39" t="e">
        <f>+IF(#REF!="","",#REF!)</f>
        <v>#REF!</v>
      </c>
      <c r="T48" s="39" t="e">
        <f>+IF(#REF!="","",#REF!)</f>
        <v>#REF!</v>
      </c>
      <c r="U48" s="39" t="e">
        <f>+IF(#REF!="","",#REF!)</f>
        <v>#REF!</v>
      </c>
      <c r="V48" s="39" t="e">
        <f>+IF(#REF!="","",#REF!)</f>
        <v>#REF!</v>
      </c>
      <c r="W48" s="39" t="e">
        <f>+IF(#REF!="","",#REF!)</f>
        <v>#REF!</v>
      </c>
      <c r="X48" s="39" t="e">
        <f>+IF(#REF!="","",#REF!)</f>
        <v>#REF!</v>
      </c>
      <c r="Y48" s="39" t="e">
        <f>+IF(#REF!="","",#REF!)</f>
        <v>#REF!</v>
      </c>
      <c r="Z48" s="39" t="e">
        <f>+IF(#REF!="","",#REF!)</f>
        <v>#REF!</v>
      </c>
      <c r="AA48" s="39" t="e">
        <f>+IF(#REF!="","",#REF!)</f>
        <v>#REF!</v>
      </c>
      <c r="AB48" s="576"/>
      <c r="AC48" s="40" t="e">
        <f t="shared" si="3"/>
        <v>#REF!</v>
      </c>
      <c r="AD48" s="577"/>
      <c r="AE48" s="40" t="e">
        <f>IF(H48&lt;XXX1!$L$41,"Vétéran 3",IF(H48&lt;XXX1!$L$42,"Vétéran 2",IF(H48&lt;XXX1!$L$43,"Vétéran 1",IF(H48&lt;XXX1!$L$44,"Senior",IF(H48&lt;XXX1!$L$45,"Junior",IF(H48&lt;XXX1!$L$46,"Cadet",IF(H48&lt;XXX1!$L$47,"Minime",IF(H48&lt;XXX1!$L$48,"Benjamin","Poussin"))))))))</f>
        <v>#REF!</v>
      </c>
      <c r="AF48" s="2" t="e">
        <f t="shared" si="2"/>
        <v>#REF!</v>
      </c>
    </row>
    <row r="49" spans="1:32" ht="21.75" hidden="1" customHeight="1" x14ac:dyDescent="0.5">
      <c r="A49" s="33"/>
      <c r="B49" s="35" t="e">
        <f>+IF(#REF!="","",#REF!)</f>
        <v>#REF!</v>
      </c>
      <c r="C49" s="35" t="e">
        <f>+IF(#REF!="","",#REF!)</f>
        <v>#REF!</v>
      </c>
      <c r="D49" s="35" t="e">
        <f>+IF(#REF!="","",#REF!)</f>
        <v>#REF!</v>
      </c>
      <c r="E49" s="35" t="e">
        <f>+IF(#REF!="","",#REF!)</f>
        <v>#REF!</v>
      </c>
      <c r="F49" s="35"/>
      <c r="G49" s="35" t="e">
        <f>+IF(#REF!="","",#REF!)</f>
        <v>#REF!</v>
      </c>
      <c r="H49" s="52" t="e">
        <f>+IF(#REF!="","",#REF!)</f>
        <v>#REF!</v>
      </c>
      <c r="I49" s="41" t="e">
        <f>+IF(#REF!="","",#REF!)</f>
        <v>#REF!</v>
      </c>
      <c r="J49" s="42" t="e">
        <f>+IF(#REF!="","",#REF!)</f>
        <v>#REF!</v>
      </c>
      <c r="K49" s="41" t="e">
        <f>+IF(#REF!="","",#REF!)</f>
        <v>#REF!</v>
      </c>
      <c r="L49" s="42" t="e">
        <f>+IF(#REF!="","",#REF!)</f>
        <v>#REF!</v>
      </c>
      <c r="M49" s="41" t="e">
        <f>+IF(#REF!="","",#REF!)</f>
        <v>#REF!</v>
      </c>
      <c r="N49" s="42" t="e">
        <f>+IF(#REF!="","",#REF!)</f>
        <v>#REF!</v>
      </c>
      <c r="O49" s="41" t="e">
        <f>+IF(#REF!="","",#REF!)</f>
        <v>#REF!</v>
      </c>
      <c r="P49" s="42" t="e">
        <f>+IF(#REF!="","",#REF!)</f>
        <v>#REF!</v>
      </c>
      <c r="Q49" s="41" t="e">
        <f>+IF(#REF!="","",#REF!)</f>
        <v>#REF!</v>
      </c>
      <c r="R49" s="42" t="e">
        <f>+IF(#REF!="","",#REF!)</f>
        <v>#REF!</v>
      </c>
      <c r="S49" s="39" t="e">
        <f>+IF(#REF!="","",#REF!)</f>
        <v>#REF!</v>
      </c>
      <c r="T49" s="39" t="e">
        <f>+IF(#REF!="","",#REF!)</f>
        <v>#REF!</v>
      </c>
      <c r="U49" s="39" t="e">
        <f>+IF(#REF!="","",#REF!)</f>
        <v>#REF!</v>
      </c>
      <c r="V49" s="39" t="e">
        <f>+IF(#REF!="","",#REF!)</f>
        <v>#REF!</v>
      </c>
      <c r="W49" s="39" t="e">
        <f>+IF(#REF!="","",#REF!)</f>
        <v>#REF!</v>
      </c>
      <c r="X49" s="39" t="e">
        <f>+IF(#REF!="","",#REF!)</f>
        <v>#REF!</v>
      </c>
      <c r="Y49" s="39" t="e">
        <f>+IF(#REF!="","",#REF!)</f>
        <v>#REF!</v>
      </c>
      <c r="Z49" s="39" t="e">
        <f>+IF(#REF!="","",#REF!)</f>
        <v>#REF!</v>
      </c>
      <c r="AA49" s="39" t="e">
        <f>+IF(#REF!="","",#REF!)</f>
        <v>#REF!</v>
      </c>
      <c r="AB49" s="576"/>
      <c r="AC49" s="40" t="e">
        <f t="shared" si="3"/>
        <v>#REF!</v>
      </c>
      <c r="AD49" s="577"/>
      <c r="AE49" s="40" t="e">
        <f>IF(H49&lt;XXX1!$L$41,"Vétéran 3",IF(H49&lt;XXX1!$L$42,"Vétéran 2",IF(H49&lt;XXX1!$L$43,"Vétéran 1",IF(H49&lt;XXX1!$L$44,"Senior",IF(H49&lt;XXX1!$L$45,"Junior",IF(H49&lt;XXX1!$L$46,"Cadet",IF(H49&lt;XXX1!$L$47,"Minime",IF(H49&lt;XXX1!$L$48,"Benjamin","Poussin"))))))))</f>
        <v>#REF!</v>
      </c>
      <c r="AF49" s="2" t="e">
        <f t="shared" si="2"/>
        <v>#REF!</v>
      </c>
    </row>
    <row r="50" spans="1:32" ht="21.75" hidden="1" customHeight="1" x14ac:dyDescent="0.5">
      <c r="A50" s="33"/>
      <c r="B50" s="35" t="e">
        <f>+IF(#REF!="","",#REF!)</f>
        <v>#REF!</v>
      </c>
      <c r="C50" s="35" t="e">
        <f>+IF(#REF!="","",#REF!)</f>
        <v>#REF!</v>
      </c>
      <c r="D50" s="35" t="e">
        <f>+IF(#REF!="","",#REF!)</f>
        <v>#REF!</v>
      </c>
      <c r="E50" s="35" t="e">
        <f>+IF(#REF!="","",#REF!)</f>
        <v>#REF!</v>
      </c>
      <c r="F50" s="35"/>
      <c r="G50" s="35" t="e">
        <f>+IF(#REF!="","",#REF!)</f>
        <v>#REF!</v>
      </c>
      <c r="H50" s="52" t="e">
        <f>+IF(#REF!="","",#REF!)</f>
        <v>#REF!</v>
      </c>
      <c r="I50" s="41" t="e">
        <f>+IF(#REF!="","",#REF!)</f>
        <v>#REF!</v>
      </c>
      <c r="J50" s="42" t="e">
        <f>+IF(#REF!="","",#REF!)</f>
        <v>#REF!</v>
      </c>
      <c r="K50" s="41" t="e">
        <f>+IF(#REF!="","",#REF!)</f>
        <v>#REF!</v>
      </c>
      <c r="L50" s="42" t="e">
        <f>+IF(#REF!="","",#REF!)</f>
        <v>#REF!</v>
      </c>
      <c r="M50" s="41" t="e">
        <f>+IF(#REF!="","",#REF!)</f>
        <v>#REF!</v>
      </c>
      <c r="N50" s="42" t="e">
        <f>+IF(#REF!="","",#REF!)</f>
        <v>#REF!</v>
      </c>
      <c r="O50" s="41" t="e">
        <f>+IF(#REF!="","",#REF!)</f>
        <v>#REF!</v>
      </c>
      <c r="P50" s="42" t="e">
        <f>+IF(#REF!="","",#REF!)</f>
        <v>#REF!</v>
      </c>
      <c r="Q50" s="41" t="e">
        <f>+IF(#REF!="","",#REF!)</f>
        <v>#REF!</v>
      </c>
      <c r="R50" s="42" t="e">
        <f>+IF(#REF!="","",#REF!)</f>
        <v>#REF!</v>
      </c>
      <c r="S50" s="39" t="e">
        <f>+IF(#REF!="","",#REF!)</f>
        <v>#REF!</v>
      </c>
      <c r="T50" s="39" t="e">
        <f>+IF(#REF!="","",#REF!)</f>
        <v>#REF!</v>
      </c>
      <c r="U50" s="39" t="e">
        <f>+IF(#REF!="","",#REF!)</f>
        <v>#REF!</v>
      </c>
      <c r="V50" s="39" t="e">
        <f>+IF(#REF!="","",#REF!)</f>
        <v>#REF!</v>
      </c>
      <c r="W50" s="39" t="e">
        <f>+IF(#REF!="","",#REF!)</f>
        <v>#REF!</v>
      </c>
      <c r="X50" s="39" t="e">
        <f>+IF(#REF!="","",#REF!)</f>
        <v>#REF!</v>
      </c>
      <c r="Y50" s="39" t="e">
        <f>+IF(#REF!="","",#REF!)</f>
        <v>#REF!</v>
      </c>
      <c r="Z50" s="39" t="e">
        <f>+IF(#REF!="","",#REF!)</f>
        <v>#REF!</v>
      </c>
      <c r="AA50" s="39" t="e">
        <f>+IF(#REF!="","",#REF!)</f>
        <v>#REF!</v>
      </c>
      <c r="AB50" s="576"/>
      <c r="AC50" s="40" t="e">
        <f t="shared" si="3"/>
        <v>#REF!</v>
      </c>
      <c r="AD50" s="577"/>
      <c r="AE50" s="40" t="e">
        <f>IF(H50&lt;XXX1!$L$41,"Vétéran 3",IF(H50&lt;XXX1!$L$42,"Vétéran 2",IF(H50&lt;XXX1!$L$43,"Vétéran 1",IF(H50&lt;XXX1!$L$44,"Senior",IF(H50&lt;XXX1!$L$45,"Junior",IF(H50&lt;XXX1!$L$46,"Cadet",IF(H50&lt;XXX1!$L$47,"Minime",IF(H50&lt;XXX1!$L$48,"Benjamin","Poussin"))))))))</f>
        <v>#REF!</v>
      </c>
      <c r="AF50" s="2" t="e">
        <f t="shared" si="2"/>
        <v>#REF!</v>
      </c>
    </row>
    <row r="51" spans="1:32" ht="21.75" hidden="1" customHeight="1" x14ac:dyDescent="0.5">
      <c r="A51" s="33"/>
      <c r="B51" s="35" t="e">
        <f>+IF(#REF!="","",#REF!)</f>
        <v>#REF!</v>
      </c>
      <c r="C51" s="35" t="e">
        <f>+IF(#REF!="","",#REF!)</f>
        <v>#REF!</v>
      </c>
      <c r="D51" s="35" t="e">
        <f>+IF(#REF!="","",#REF!)</f>
        <v>#REF!</v>
      </c>
      <c r="E51" s="35" t="e">
        <f>+IF(#REF!="","",#REF!)</f>
        <v>#REF!</v>
      </c>
      <c r="F51" s="35"/>
      <c r="G51" s="35" t="e">
        <f>+IF(#REF!="","",#REF!)</f>
        <v>#REF!</v>
      </c>
      <c r="H51" s="52" t="e">
        <f>+IF(#REF!="","",#REF!)</f>
        <v>#REF!</v>
      </c>
      <c r="I51" s="41" t="e">
        <f>+IF(#REF!="","",#REF!)</f>
        <v>#REF!</v>
      </c>
      <c r="J51" s="42" t="e">
        <f>+IF(#REF!="","",#REF!)</f>
        <v>#REF!</v>
      </c>
      <c r="K51" s="41" t="e">
        <f>+IF(#REF!="","",#REF!)</f>
        <v>#REF!</v>
      </c>
      <c r="L51" s="42" t="e">
        <f>+IF(#REF!="","",#REF!)</f>
        <v>#REF!</v>
      </c>
      <c r="M51" s="41" t="e">
        <f>+IF(#REF!="","",#REF!)</f>
        <v>#REF!</v>
      </c>
      <c r="N51" s="42" t="e">
        <f>+IF(#REF!="","",#REF!)</f>
        <v>#REF!</v>
      </c>
      <c r="O51" s="41" t="e">
        <f>+IF(#REF!="","",#REF!)</f>
        <v>#REF!</v>
      </c>
      <c r="P51" s="42" t="e">
        <f>+IF(#REF!="","",#REF!)</f>
        <v>#REF!</v>
      </c>
      <c r="Q51" s="41" t="e">
        <f>+IF(#REF!="","",#REF!)</f>
        <v>#REF!</v>
      </c>
      <c r="R51" s="42" t="e">
        <f>+IF(#REF!="","",#REF!)</f>
        <v>#REF!</v>
      </c>
      <c r="S51" s="39" t="e">
        <f>+IF(#REF!="","",#REF!)</f>
        <v>#REF!</v>
      </c>
      <c r="T51" s="39" t="e">
        <f>+IF(#REF!="","",#REF!)</f>
        <v>#REF!</v>
      </c>
      <c r="U51" s="39" t="e">
        <f>+IF(#REF!="","",#REF!)</f>
        <v>#REF!</v>
      </c>
      <c r="V51" s="39" t="e">
        <f>+IF(#REF!="","",#REF!)</f>
        <v>#REF!</v>
      </c>
      <c r="W51" s="39" t="e">
        <f>+IF(#REF!="","",#REF!)</f>
        <v>#REF!</v>
      </c>
      <c r="X51" s="39" t="e">
        <f>+IF(#REF!="","",#REF!)</f>
        <v>#REF!</v>
      </c>
      <c r="Y51" s="39" t="e">
        <f>+IF(#REF!="","",#REF!)</f>
        <v>#REF!</v>
      </c>
      <c r="Z51" s="39" t="e">
        <f>+IF(#REF!="","",#REF!)</f>
        <v>#REF!</v>
      </c>
      <c r="AA51" s="39" t="e">
        <f>+IF(#REF!="","",#REF!)</f>
        <v>#REF!</v>
      </c>
      <c r="AB51" s="576"/>
      <c r="AC51" s="40" t="e">
        <f t="shared" si="3"/>
        <v>#REF!</v>
      </c>
      <c r="AD51" s="577"/>
      <c r="AE51" s="40" t="e">
        <f>IF(H51&lt;XXX1!$L$41,"Vétéran 3",IF(H51&lt;XXX1!$L$42,"Vétéran 2",IF(H51&lt;XXX1!$L$43,"Vétéran 1",IF(H51&lt;XXX1!$L$44,"Senior",IF(H51&lt;XXX1!$L$45,"Junior",IF(H51&lt;XXX1!$L$46,"Cadet",IF(H51&lt;XXX1!$L$47,"Minime",IF(H51&lt;XXX1!$L$48,"Benjamin","Poussin"))))))))</f>
        <v>#REF!</v>
      </c>
      <c r="AF51" s="2" t="e">
        <f t="shared" si="2"/>
        <v>#REF!</v>
      </c>
    </row>
    <row r="52" spans="1:32" ht="21.75" hidden="1" customHeight="1" x14ac:dyDescent="0.5">
      <c r="A52" s="33"/>
      <c r="B52" s="35" t="e">
        <f>+IF(#REF!="","",#REF!)</f>
        <v>#REF!</v>
      </c>
      <c r="C52" s="35" t="e">
        <f>+IF(#REF!="","",#REF!)</f>
        <v>#REF!</v>
      </c>
      <c r="D52" s="35" t="e">
        <f>+IF(#REF!="","",#REF!)</f>
        <v>#REF!</v>
      </c>
      <c r="E52" s="35" t="e">
        <f>+IF(#REF!="","",#REF!)</f>
        <v>#REF!</v>
      </c>
      <c r="F52" s="35"/>
      <c r="G52" s="35" t="e">
        <f>+IF(#REF!="","",#REF!)</f>
        <v>#REF!</v>
      </c>
      <c r="H52" s="52" t="e">
        <f>+IF(#REF!="","",#REF!)</f>
        <v>#REF!</v>
      </c>
      <c r="I52" s="41" t="e">
        <f>+IF(#REF!="","",#REF!)</f>
        <v>#REF!</v>
      </c>
      <c r="J52" s="42" t="e">
        <f>+IF(#REF!="","",#REF!)</f>
        <v>#REF!</v>
      </c>
      <c r="K52" s="41" t="e">
        <f>+IF(#REF!="","",#REF!)</f>
        <v>#REF!</v>
      </c>
      <c r="L52" s="42" t="e">
        <f>+IF(#REF!="","",#REF!)</f>
        <v>#REF!</v>
      </c>
      <c r="M52" s="41" t="e">
        <f>+IF(#REF!="","",#REF!)</f>
        <v>#REF!</v>
      </c>
      <c r="N52" s="42" t="e">
        <f>+IF(#REF!="","",#REF!)</f>
        <v>#REF!</v>
      </c>
      <c r="O52" s="41" t="e">
        <f>+IF(#REF!="","",#REF!)</f>
        <v>#REF!</v>
      </c>
      <c r="P52" s="42" t="e">
        <f>+IF(#REF!="","",#REF!)</f>
        <v>#REF!</v>
      </c>
      <c r="Q52" s="41" t="e">
        <f>+IF(#REF!="","",#REF!)</f>
        <v>#REF!</v>
      </c>
      <c r="R52" s="42" t="e">
        <f>+IF(#REF!="","",#REF!)</f>
        <v>#REF!</v>
      </c>
      <c r="S52" s="39" t="e">
        <f>+IF(#REF!="","",#REF!)</f>
        <v>#REF!</v>
      </c>
      <c r="T52" s="39" t="e">
        <f>+IF(#REF!="","",#REF!)</f>
        <v>#REF!</v>
      </c>
      <c r="U52" s="39" t="e">
        <f>+IF(#REF!="","",#REF!)</f>
        <v>#REF!</v>
      </c>
      <c r="V52" s="39" t="e">
        <f>+IF(#REF!="","",#REF!)</f>
        <v>#REF!</v>
      </c>
      <c r="W52" s="39" t="e">
        <f>+IF(#REF!="","",#REF!)</f>
        <v>#REF!</v>
      </c>
      <c r="X52" s="39" t="e">
        <f>+IF(#REF!="","",#REF!)</f>
        <v>#REF!</v>
      </c>
      <c r="Y52" s="39" t="e">
        <f>+IF(#REF!="","",#REF!)</f>
        <v>#REF!</v>
      </c>
      <c r="Z52" s="39" t="e">
        <f>+IF(#REF!="","",#REF!)</f>
        <v>#REF!</v>
      </c>
      <c r="AA52" s="39" t="e">
        <f>+IF(#REF!="","",#REF!)</f>
        <v>#REF!</v>
      </c>
      <c r="AB52" s="576"/>
      <c r="AC52" s="40" t="e">
        <f t="shared" si="3"/>
        <v>#REF!</v>
      </c>
      <c r="AD52" s="577"/>
      <c r="AE52" s="40" t="e">
        <f>IF(H52&lt;XXX1!$L$41,"Vétéran 3",IF(H52&lt;XXX1!$L$42,"Vétéran 2",IF(H52&lt;XXX1!$L$43,"Vétéran 1",IF(H52&lt;XXX1!$L$44,"Senior",IF(H52&lt;XXX1!$L$45,"Junior",IF(H52&lt;XXX1!$L$46,"Cadet",IF(H52&lt;XXX1!$L$47,"Minime",IF(H52&lt;XXX1!$L$48,"Benjamin","Poussin"))))))))</f>
        <v>#REF!</v>
      </c>
      <c r="AF52" s="2" t="e">
        <f t="shared" si="2"/>
        <v>#REF!</v>
      </c>
    </row>
    <row r="53" spans="1:32" ht="21.75" hidden="1" customHeight="1" x14ac:dyDescent="0.5">
      <c r="A53" s="33"/>
      <c r="B53" s="35" t="e">
        <f>+IF(#REF!="","",#REF!)</f>
        <v>#REF!</v>
      </c>
      <c r="C53" s="35" t="e">
        <f>+IF(#REF!="","",#REF!)</f>
        <v>#REF!</v>
      </c>
      <c r="D53" s="35" t="e">
        <f>+IF(#REF!="","",#REF!)</f>
        <v>#REF!</v>
      </c>
      <c r="E53" s="35" t="e">
        <f>+IF(#REF!="","",#REF!)</f>
        <v>#REF!</v>
      </c>
      <c r="F53" s="35"/>
      <c r="G53" s="35" t="e">
        <f>+IF(#REF!="","",#REF!)</f>
        <v>#REF!</v>
      </c>
      <c r="H53" s="52" t="e">
        <f>+IF(#REF!="","",#REF!)</f>
        <v>#REF!</v>
      </c>
      <c r="I53" s="41" t="e">
        <f>+IF(#REF!="","",#REF!)</f>
        <v>#REF!</v>
      </c>
      <c r="J53" s="42" t="e">
        <f>+IF(#REF!="","",#REF!)</f>
        <v>#REF!</v>
      </c>
      <c r="K53" s="41" t="e">
        <f>+IF(#REF!="","",#REF!)</f>
        <v>#REF!</v>
      </c>
      <c r="L53" s="42" t="e">
        <f>+IF(#REF!="","",#REF!)</f>
        <v>#REF!</v>
      </c>
      <c r="M53" s="41" t="e">
        <f>+IF(#REF!="","",#REF!)</f>
        <v>#REF!</v>
      </c>
      <c r="N53" s="42" t="e">
        <f>+IF(#REF!="","",#REF!)</f>
        <v>#REF!</v>
      </c>
      <c r="O53" s="41" t="e">
        <f>+IF(#REF!="","",#REF!)</f>
        <v>#REF!</v>
      </c>
      <c r="P53" s="42" t="e">
        <f>+IF(#REF!="","",#REF!)</f>
        <v>#REF!</v>
      </c>
      <c r="Q53" s="41" t="e">
        <f>+IF(#REF!="","",#REF!)</f>
        <v>#REF!</v>
      </c>
      <c r="R53" s="42" t="e">
        <f>+IF(#REF!="","",#REF!)</f>
        <v>#REF!</v>
      </c>
      <c r="S53" s="39" t="e">
        <f>+IF(#REF!="","",#REF!)</f>
        <v>#REF!</v>
      </c>
      <c r="T53" s="39" t="e">
        <f>+IF(#REF!="","",#REF!)</f>
        <v>#REF!</v>
      </c>
      <c r="U53" s="39" t="e">
        <f>+IF(#REF!="","",#REF!)</f>
        <v>#REF!</v>
      </c>
      <c r="V53" s="39" t="e">
        <f>+IF(#REF!="","",#REF!)</f>
        <v>#REF!</v>
      </c>
      <c r="W53" s="39" t="e">
        <f>+IF(#REF!="","",#REF!)</f>
        <v>#REF!</v>
      </c>
      <c r="X53" s="39" t="e">
        <f>+IF(#REF!="","",#REF!)</f>
        <v>#REF!</v>
      </c>
      <c r="Y53" s="39" t="e">
        <f>+IF(#REF!="","",#REF!)</f>
        <v>#REF!</v>
      </c>
      <c r="Z53" s="39" t="e">
        <f>+IF(#REF!="","",#REF!)</f>
        <v>#REF!</v>
      </c>
      <c r="AA53" s="39" t="e">
        <f>+IF(#REF!="","",#REF!)</f>
        <v>#REF!</v>
      </c>
      <c r="AB53" s="576"/>
      <c r="AC53" s="40" t="e">
        <f t="shared" si="3"/>
        <v>#REF!</v>
      </c>
      <c r="AD53" s="577"/>
      <c r="AE53" s="40" t="e">
        <f>IF(H53&lt;XXX1!$L$41,"Vétéran 3",IF(H53&lt;XXX1!$L$42,"Vétéran 2",IF(H53&lt;XXX1!$L$43,"Vétéran 1",IF(H53&lt;XXX1!$L$44,"Senior",IF(H53&lt;XXX1!$L$45,"Junior",IF(H53&lt;XXX1!$L$46,"Cadet",IF(H53&lt;XXX1!$L$47,"Minime",IF(H53&lt;XXX1!$L$48,"Benjamin","Poussin"))))))))</f>
        <v>#REF!</v>
      </c>
      <c r="AF53" s="2" t="e">
        <f t="shared" si="2"/>
        <v>#REF!</v>
      </c>
    </row>
    <row r="54" spans="1:32" ht="21.75" hidden="1" customHeight="1" x14ac:dyDescent="0.5">
      <c r="A54" s="33"/>
      <c r="B54" s="35" t="e">
        <f>+IF(#REF!="","",#REF!)</f>
        <v>#REF!</v>
      </c>
      <c r="C54" s="35" t="e">
        <f>+IF(#REF!="","",#REF!)</f>
        <v>#REF!</v>
      </c>
      <c r="D54" s="35" t="e">
        <f>+IF(#REF!="","",#REF!)</f>
        <v>#REF!</v>
      </c>
      <c r="E54" s="35" t="e">
        <f>+IF(#REF!="","",#REF!)</f>
        <v>#REF!</v>
      </c>
      <c r="F54" s="35"/>
      <c r="G54" s="35" t="e">
        <f>+IF(#REF!="","",#REF!)</f>
        <v>#REF!</v>
      </c>
      <c r="H54" s="52" t="e">
        <f>+IF(#REF!="","",#REF!)</f>
        <v>#REF!</v>
      </c>
      <c r="I54" s="41" t="e">
        <f>+IF(#REF!="","",#REF!)</f>
        <v>#REF!</v>
      </c>
      <c r="J54" s="42" t="e">
        <f>+IF(#REF!="","",#REF!)</f>
        <v>#REF!</v>
      </c>
      <c r="K54" s="41" t="e">
        <f>+IF(#REF!="","",#REF!)</f>
        <v>#REF!</v>
      </c>
      <c r="L54" s="42" t="e">
        <f>+IF(#REF!="","",#REF!)</f>
        <v>#REF!</v>
      </c>
      <c r="M54" s="41" t="e">
        <f>+IF(#REF!="","",#REF!)</f>
        <v>#REF!</v>
      </c>
      <c r="N54" s="42" t="e">
        <f>+IF(#REF!="","",#REF!)</f>
        <v>#REF!</v>
      </c>
      <c r="O54" s="41" t="e">
        <f>+IF(#REF!="","",#REF!)</f>
        <v>#REF!</v>
      </c>
      <c r="P54" s="42" t="e">
        <f>+IF(#REF!="","",#REF!)</f>
        <v>#REF!</v>
      </c>
      <c r="Q54" s="41" t="e">
        <f>+IF(#REF!="","",#REF!)</f>
        <v>#REF!</v>
      </c>
      <c r="R54" s="42" t="e">
        <f>+IF(#REF!="","",#REF!)</f>
        <v>#REF!</v>
      </c>
      <c r="S54" s="39" t="e">
        <f>+IF(#REF!="","",#REF!)</f>
        <v>#REF!</v>
      </c>
      <c r="T54" s="39" t="e">
        <f>+IF(#REF!="","",#REF!)</f>
        <v>#REF!</v>
      </c>
      <c r="U54" s="39" t="e">
        <f>+IF(#REF!="","",#REF!)</f>
        <v>#REF!</v>
      </c>
      <c r="V54" s="39" t="e">
        <f>+IF(#REF!="","",#REF!)</f>
        <v>#REF!</v>
      </c>
      <c r="W54" s="39" t="e">
        <f>+IF(#REF!="","",#REF!)</f>
        <v>#REF!</v>
      </c>
      <c r="X54" s="39" t="e">
        <f>+IF(#REF!="","",#REF!)</f>
        <v>#REF!</v>
      </c>
      <c r="Y54" s="39" t="e">
        <f>+IF(#REF!="","",#REF!)</f>
        <v>#REF!</v>
      </c>
      <c r="Z54" s="39" t="e">
        <f>+IF(#REF!="","",#REF!)</f>
        <v>#REF!</v>
      </c>
      <c r="AA54" s="39" t="e">
        <f>+IF(#REF!="","",#REF!)</f>
        <v>#REF!</v>
      </c>
      <c r="AB54" s="576"/>
      <c r="AC54" s="40" t="e">
        <f t="shared" si="3"/>
        <v>#REF!</v>
      </c>
      <c r="AD54" s="577"/>
      <c r="AE54" s="40" t="e">
        <f>IF(H54&lt;XXX1!$L$41,"Vétéran 3",IF(H54&lt;XXX1!$L$42,"Vétéran 2",IF(H54&lt;XXX1!$L$43,"Vétéran 1",IF(H54&lt;XXX1!$L$44,"Senior",IF(H54&lt;XXX1!$L$45,"Junior",IF(H54&lt;XXX1!$L$46,"Cadet",IF(H54&lt;XXX1!$L$47,"Minime",IF(H54&lt;XXX1!$L$48,"Benjamin","Poussin"))))))))</f>
        <v>#REF!</v>
      </c>
      <c r="AF54" s="2" t="e">
        <f t="shared" si="2"/>
        <v>#REF!</v>
      </c>
    </row>
    <row r="55" spans="1:32" ht="21.75" hidden="1" customHeight="1" x14ac:dyDescent="0.5">
      <c r="A55" s="33"/>
      <c r="B55" s="35" t="e">
        <f>+IF(#REF!="","",#REF!)</f>
        <v>#REF!</v>
      </c>
      <c r="C55" s="35" t="e">
        <f>+IF(#REF!="","",#REF!)</f>
        <v>#REF!</v>
      </c>
      <c r="D55" s="35" t="e">
        <f>+IF(#REF!="","",#REF!)</f>
        <v>#REF!</v>
      </c>
      <c r="E55" s="35" t="e">
        <f>+IF(#REF!="","",#REF!)</f>
        <v>#REF!</v>
      </c>
      <c r="F55" s="35"/>
      <c r="G55" s="35" t="e">
        <f>+IF(#REF!="","",#REF!)</f>
        <v>#REF!</v>
      </c>
      <c r="H55" s="52" t="e">
        <f>+IF(#REF!="","",#REF!)</f>
        <v>#REF!</v>
      </c>
      <c r="I55" s="41" t="e">
        <f>+IF(#REF!="","",#REF!)</f>
        <v>#REF!</v>
      </c>
      <c r="J55" s="42" t="e">
        <f>+IF(#REF!="","",#REF!)</f>
        <v>#REF!</v>
      </c>
      <c r="K55" s="41" t="e">
        <f>+IF(#REF!="","",#REF!)</f>
        <v>#REF!</v>
      </c>
      <c r="L55" s="42" t="e">
        <f>+IF(#REF!="","",#REF!)</f>
        <v>#REF!</v>
      </c>
      <c r="M55" s="41" t="e">
        <f>+IF(#REF!="","",#REF!)</f>
        <v>#REF!</v>
      </c>
      <c r="N55" s="42" t="e">
        <f>+IF(#REF!="","",#REF!)</f>
        <v>#REF!</v>
      </c>
      <c r="O55" s="41" t="e">
        <f>+IF(#REF!="","",#REF!)</f>
        <v>#REF!</v>
      </c>
      <c r="P55" s="42" t="e">
        <f>+IF(#REF!="","",#REF!)</f>
        <v>#REF!</v>
      </c>
      <c r="Q55" s="41" t="e">
        <f>+IF(#REF!="","",#REF!)</f>
        <v>#REF!</v>
      </c>
      <c r="R55" s="42" t="e">
        <f>+IF(#REF!="","",#REF!)</f>
        <v>#REF!</v>
      </c>
      <c r="S55" s="39" t="e">
        <f>+IF(#REF!="","",#REF!)</f>
        <v>#REF!</v>
      </c>
      <c r="T55" s="39" t="e">
        <f>+IF(#REF!="","",#REF!)</f>
        <v>#REF!</v>
      </c>
      <c r="U55" s="39" t="e">
        <f>+IF(#REF!="","",#REF!)</f>
        <v>#REF!</v>
      </c>
      <c r="V55" s="39" t="e">
        <f>+IF(#REF!="","",#REF!)</f>
        <v>#REF!</v>
      </c>
      <c r="W55" s="39" t="e">
        <f>+IF(#REF!="","",#REF!)</f>
        <v>#REF!</v>
      </c>
      <c r="X55" s="39" t="e">
        <f>+IF(#REF!="","",#REF!)</f>
        <v>#REF!</v>
      </c>
      <c r="Y55" s="39" t="e">
        <f>+IF(#REF!="","",#REF!)</f>
        <v>#REF!</v>
      </c>
      <c r="Z55" s="39" t="e">
        <f>+IF(#REF!="","",#REF!)</f>
        <v>#REF!</v>
      </c>
      <c r="AA55" s="39" t="e">
        <f>+IF(#REF!="","",#REF!)</f>
        <v>#REF!</v>
      </c>
      <c r="AB55" s="576"/>
      <c r="AC55" s="40" t="e">
        <f t="shared" si="3"/>
        <v>#REF!</v>
      </c>
      <c r="AD55" s="577"/>
      <c r="AE55" s="40" t="e">
        <f>IF(H55&lt;XXX1!$L$41,"Vétéran 3",IF(H55&lt;XXX1!$L$42,"Vétéran 2",IF(H55&lt;XXX1!$L$43,"Vétéran 1",IF(H55&lt;XXX1!$L$44,"Senior",IF(H55&lt;XXX1!$L$45,"Junior",IF(H55&lt;XXX1!$L$46,"Cadet",IF(H55&lt;XXX1!$L$47,"Minime",IF(H55&lt;XXX1!$L$48,"Benjamin","Poussin"))))))))</f>
        <v>#REF!</v>
      </c>
      <c r="AF55" s="2" t="e">
        <f t="shared" si="2"/>
        <v>#REF!</v>
      </c>
    </row>
    <row r="56" spans="1:32" ht="21.75" hidden="1" customHeight="1" x14ac:dyDescent="0.5">
      <c r="A56" s="33"/>
      <c r="B56" s="35" t="e">
        <f>+IF(#REF!="","",#REF!)</f>
        <v>#REF!</v>
      </c>
      <c r="C56" s="35" t="e">
        <f>+IF(#REF!="","",#REF!)</f>
        <v>#REF!</v>
      </c>
      <c r="D56" s="35" t="e">
        <f>+IF(#REF!="","",#REF!)</f>
        <v>#REF!</v>
      </c>
      <c r="E56" s="35" t="e">
        <f>+IF(#REF!="","",#REF!)</f>
        <v>#REF!</v>
      </c>
      <c r="F56" s="35"/>
      <c r="G56" s="35" t="e">
        <f>+IF(#REF!="","",#REF!)</f>
        <v>#REF!</v>
      </c>
      <c r="H56" s="52" t="e">
        <f>+IF(#REF!="","",#REF!)</f>
        <v>#REF!</v>
      </c>
      <c r="I56" s="41" t="e">
        <f>+IF(#REF!="","",#REF!)</f>
        <v>#REF!</v>
      </c>
      <c r="J56" s="42" t="e">
        <f>+IF(#REF!="","",#REF!)</f>
        <v>#REF!</v>
      </c>
      <c r="K56" s="41" t="e">
        <f>+IF(#REF!="","",#REF!)</f>
        <v>#REF!</v>
      </c>
      <c r="L56" s="42" t="e">
        <f>+IF(#REF!="","",#REF!)</f>
        <v>#REF!</v>
      </c>
      <c r="M56" s="41" t="e">
        <f>+IF(#REF!="","",#REF!)</f>
        <v>#REF!</v>
      </c>
      <c r="N56" s="42" t="e">
        <f>+IF(#REF!="","",#REF!)</f>
        <v>#REF!</v>
      </c>
      <c r="O56" s="41" t="e">
        <f>+IF(#REF!="","",#REF!)</f>
        <v>#REF!</v>
      </c>
      <c r="P56" s="42" t="e">
        <f>+IF(#REF!="","",#REF!)</f>
        <v>#REF!</v>
      </c>
      <c r="Q56" s="41" t="e">
        <f>+IF(#REF!="","",#REF!)</f>
        <v>#REF!</v>
      </c>
      <c r="R56" s="42" t="e">
        <f>+IF(#REF!="","",#REF!)</f>
        <v>#REF!</v>
      </c>
      <c r="S56" s="39" t="e">
        <f>+IF(#REF!="","",#REF!)</f>
        <v>#REF!</v>
      </c>
      <c r="T56" s="39" t="e">
        <f>+IF(#REF!="","",#REF!)</f>
        <v>#REF!</v>
      </c>
      <c r="U56" s="39" t="e">
        <f>+IF(#REF!="","",#REF!)</f>
        <v>#REF!</v>
      </c>
      <c r="V56" s="39" t="e">
        <f>+IF(#REF!="","",#REF!)</f>
        <v>#REF!</v>
      </c>
      <c r="W56" s="39" t="e">
        <f>+IF(#REF!="","",#REF!)</f>
        <v>#REF!</v>
      </c>
      <c r="X56" s="39" t="e">
        <f>+IF(#REF!="","",#REF!)</f>
        <v>#REF!</v>
      </c>
      <c r="Y56" s="39" t="e">
        <f>+IF(#REF!="","",#REF!)</f>
        <v>#REF!</v>
      </c>
      <c r="Z56" s="39" t="e">
        <f>+IF(#REF!="","",#REF!)</f>
        <v>#REF!</v>
      </c>
      <c r="AA56" s="39" t="e">
        <f>+IF(#REF!="","",#REF!)</f>
        <v>#REF!</v>
      </c>
      <c r="AB56" s="576"/>
      <c r="AC56" s="40" t="e">
        <f t="shared" si="3"/>
        <v>#REF!</v>
      </c>
      <c r="AD56" s="577"/>
      <c r="AE56" s="40" t="e">
        <f>IF(H56&lt;XXX1!$L$41,"Vétéran 3",IF(H56&lt;XXX1!$L$42,"Vétéran 2",IF(H56&lt;XXX1!$L$43,"Vétéran 1",IF(H56&lt;XXX1!$L$44,"Senior",IF(H56&lt;XXX1!$L$45,"Junior",IF(H56&lt;XXX1!$L$46,"Cadet",IF(H56&lt;XXX1!$L$47,"Minime",IF(H56&lt;XXX1!$L$48,"Benjamin","Poussin"))))))))</f>
        <v>#REF!</v>
      </c>
      <c r="AF56" s="2" t="e">
        <f t="shared" si="2"/>
        <v>#REF!</v>
      </c>
    </row>
    <row r="57" spans="1:32" ht="21.75" hidden="1" customHeight="1" x14ac:dyDescent="0.5">
      <c r="A57" s="33"/>
      <c r="B57" s="35" t="e">
        <f>+IF(#REF!="","",#REF!)</f>
        <v>#REF!</v>
      </c>
      <c r="C57" s="35" t="e">
        <f>+IF(#REF!="","",#REF!)</f>
        <v>#REF!</v>
      </c>
      <c r="D57" s="35" t="e">
        <f>+IF(#REF!="","",#REF!)</f>
        <v>#REF!</v>
      </c>
      <c r="E57" s="35" t="e">
        <f>+IF(#REF!="","",#REF!)</f>
        <v>#REF!</v>
      </c>
      <c r="F57" s="35"/>
      <c r="G57" s="35" t="e">
        <f>+IF(#REF!="","",#REF!)</f>
        <v>#REF!</v>
      </c>
      <c r="H57" s="52" t="e">
        <f>+IF(#REF!="","",#REF!)</f>
        <v>#REF!</v>
      </c>
      <c r="I57" s="41" t="e">
        <f>+IF(#REF!="","",#REF!)</f>
        <v>#REF!</v>
      </c>
      <c r="J57" s="42" t="e">
        <f>+IF(#REF!="","",#REF!)</f>
        <v>#REF!</v>
      </c>
      <c r="K57" s="41" t="e">
        <f>+IF(#REF!="","",#REF!)</f>
        <v>#REF!</v>
      </c>
      <c r="L57" s="42" t="e">
        <f>+IF(#REF!="","",#REF!)</f>
        <v>#REF!</v>
      </c>
      <c r="M57" s="41" t="e">
        <f>+IF(#REF!="","",#REF!)</f>
        <v>#REF!</v>
      </c>
      <c r="N57" s="42" t="e">
        <f>+IF(#REF!="","",#REF!)</f>
        <v>#REF!</v>
      </c>
      <c r="O57" s="41" t="e">
        <f>+IF(#REF!="","",#REF!)</f>
        <v>#REF!</v>
      </c>
      <c r="P57" s="42" t="e">
        <f>+IF(#REF!="","",#REF!)</f>
        <v>#REF!</v>
      </c>
      <c r="Q57" s="41" t="e">
        <f>+IF(#REF!="","",#REF!)</f>
        <v>#REF!</v>
      </c>
      <c r="R57" s="42" t="e">
        <f>+IF(#REF!="","",#REF!)</f>
        <v>#REF!</v>
      </c>
      <c r="S57" s="39" t="e">
        <f>+IF(#REF!="","",#REF!)</f>
        <v>#REF!</v>
      </c>
      <c r="T57" s="39" t="e">
        <f>+IF(#REF!="","",#REF!)</f>
        <v>#REF!</v>
      </c>
      <c r="U57" s="39" t="e">
        <f>+IF(#REF!="","",#REF!)</f>
        <v>#REF!</v>
      </c>
      <c r="V57" s="39" t="e">
        <f>+IF(#REF!="","",#REF!)</f>
        <v>#REF!</v>
      </c>
      <c r="W57" s="39" t="e">
        <f>+IF(#REF!="","",#REF!)</f>
        <v>#REF!</v>
      </c>
      <c r="X57" s="39" t="e">
        <f>+IF(#REF!="","",#REF!)</f>
        <v>#REF!</v>
      </c>
      <c r="Y57" s="39" t="e">
        <f>+IF(#REF!="","",#REF!)</f>
        <v>#REF!</v>
      </c>
      <c r="Z57" s="39" t="e">
        <f>+IF(#REF!="","",#REF!)</f>
        <v>#REF!</v>
      </c>
      <c r="AA57" s="39" t="e">
        <f>+IF(#REF!="","",#REF!)</f>
        <v>#REF!</v>
      </c>
      <c r="AB57" s="576"/>
      <c r="AC57" s="40" t="e">
        <f t="shared" si="3"/>
        <v>#REF!</v>
      </c>
      <c r="AD57" s="577"/>
      <c r="AE57" s="40" t="e">
        <f>IF(H57&lt;XXX1!$L$41,"Vétéran 3",IF(H57&lt;XXX1!$L$42,"Vétéran 2",IF(H57&lt;XXX1!$L$43,"Vétéran 1",IF(H57&lt;XXX1!$L$44,"Senior",IF(H57&lt;XXX1!$L$45,"Junior",IF(H57&lt;XXX1!$L$46,"Cadet",IF(H57&lt;XXX1!$L$47,"Minime",IF(H57&lt;XXX1!$L$48,"Benjamin","Poussin"))))))))</f>
        <v>#REF!</v>
      </c>
      <c r="AF57" s="2" t="e">
        <f t="shared" si="2"/>
        <v>#REF!</v>
      </c>
    </row>
    <row r="58" spans="1:32" ht="21.75" hidden="1" customHeight="1" x14ac:dyDescent="0.5">
      <c r="A58" s="33"/>
      <c r="B58" s="35" t="e">
        <f>+IF(#REF!="","",#REF!)</f>
        <v>#REF!</v>
      </c>
      <c r="C58" s="35" t="e">
        <f>+IF(#REF!="","",#REF!)</f>
        <v>#REF!</v>
      </c>
      <c r="D58" s="35" t="e">
        <f>+IF(#REF!="","",#REF!)</f>
        <v>#REF!</v>
      </c>
      <c r="E58" s="35" t="e">
        <f>+IF(#REF!="","",#REF!)</f>
        <v>#REF!</v>
      </c>
      <c r="F58" s="35"/>
      <c r="G58" s="35" t="e">
        <f>+IF(#REF!="","",#REF!)</f>
        <v>#REF!</v>
      </c>
      <c r="H58" s="52" t="e">
        <f>+IF(#REF!="","",#REF!)</f>
        <v>#REF!</v>
      </c>
      <c r="I58" s="41" t="e">
        <f>+IF(#REF!="","",#REF!)</f>
        <v>#REF!</v>
      </c>
      <c r="J58" s="42" t="e">
        <f>+IF(#REF!="","",#REF!)</f>
        <v>#REF!</v>
      </c>
      <c r="K58" s="41" t="e">
        <f>+IF(#REF!="","",#REF!)</f>
        <v>#REF!</v>
      </c>
      <c r="L58" s="42" t="e">
        <f>+IF(#REF!="","",#REF!)</f>
        <v>#REF!</v>
      </c>
      <c r="M58" s="41" t="e">
        <f>+IF(#REF!="","",#REF!)</f>
        <v>#REF!</v>
      </c>
      <c r="N58" s="42" t="e">
        <f>+IF(#REF!="","",#REF!)</f>
        <v>#REF!</v>
      </c>
      <c r="O58" s="41" t="e">
        <f>+IF(#REF!="","",#REF!)</f>
        <v>#REF!</v>
      </c>
      <c r="P58" s="42" t="e">
        <f>+IF(#REF!="","",#REF!)</f>
        <v>#REF!</v>
      </c>
      <c r="Q58" s="41" t="e">
        <f>+IF(#REF!="","",#REF!)</f>
        <v>#REF!</v>
      </c>
      <c r="R58" s="42" t="e">
        <f>+IF(#REF!="","",#REF!)</f>
        <v>#REF!</v>
      </c>
      <c r="S58" s="39" t="e">
        <f>+IF(#REF!="","",#REF!)</f>
        <v>#REF!</v>
      </c>
      <c r="T58" s="39" t="e">
        <f>+IF(#REF!="","",#REF!)</f>
        <v>#REF!</v>
      </c>
      <c r="U58" s="39" t="e">
        <f>+IF(#REF!="","",#REF!)</f>
        <v>#REF!</v>
      </c>
      <c r="V58" s="39" t="e">
        <f>+IF(#REF!="","",#REF!)</f>
        <v>#REF!</v>
      </c>
      <c r="W58" s="39" t="e">
        <f>+IF(#REF!="","",#REF!)</f>
        <v>#REF!</v>
      </c>
      <c r="X58" s="39" t="e">
        <f>+IF(#REF!="","",#REF!)</f>
        <v>#REF!</v>
      </c>
      <c r="Y58" s="39" t="e">
        <f>+IF(#REF!="","",#REF!)</f>
        <v>#REF!</v>
      </c>
      <c r="Z58" s="39" t="e">
        <f>+IF(#REF!="","",#REF!)</f>
        <v>#REF!</v>
      </c>
      <c r="AA58" s="39" t="e">
        <f>+IF(#REF!="","",#REF!)</f>
        <v>#REF!</v>
      </c>
      <c r="AB58" s="576"/>
      <c r="AC58" s="40" t="e">
        <f t="shared" si="3"/>
        <v>#REF!</v>
      </c>
      <c r="AD58" s="577"/>
      <c r="AE58" s="40" t="e">
        <f>IF(H58&lt;XXX1!$L$41,"Vétéran 3",IF(H58&lt;XXX1!$L$42,"Vétéran 2",IF(H58&lt;XXX1!$L$43,"Vétéran 1",IF(H58&lt;XXX1!$L$44,"Senior",IF(H58&lt;XXX1!$L$45,"Junior",IF(H58&lt;XXX1!$L$46,"Cadet",IF(H58&lt;XXX1!$L$47,"Minime",IF(H58&lt;XXX1!$L$48,"Benjamin","Poussin"))))))))</f>
        <v>#REF!</v>
      </c>
      <c r="AF58" s="2" t="e">
        <f t="shared" si="2"/>
        <v>#REF!</v>
      </c>
    </row>
    <row r="59" spans="1:32" ht="21.75" hidden="1" customHeight="1" x14ac:dyDescent="0.5">
      <c r="A59" s="33"/>
      <c r="B59" s="35" t="e">
        <f>+IF(#REF!="","",#REF!)</f>
        <v>#REF!</v>
      </c>
      <c r="C59" s="35" t="e">
        <f>+IF(#REF!="","",#REF!)</f>
        <v>#REF!</v>
      </c>
      <c r="D59" s="35" t="e">
        <f>+IF(#REF!="","",#REF!)</f>
        <v>#REF!</v>
      </c>
      <c r="E59" s="35" t="e">
        <f>+IF(#REF!="","",#REF!)</f>
        <v>#REF!</v>
      </c>
      <c r="F59" s="35"/>
      <c r="G59" s="35" t="e">
        <f>+IF(#REF!="","",#REF!)</f>
        <v>#REF!</v>
      </c>
      <c r="H59" s="52" t="e">
        <f>+IF(#REF!="","",#REF!)</f>
        <v>#REF!</v>
      </c>
      <c r="I59" s="41" t="e">
        <f>+IF(#REF!="","",#REF!)</f>
        <v>#REF!</v>
      </c>
      <c r="J59" s="42" t="e">
        <f>+IF(#REF!="","",#REF!)</f>
        <v>#REF!</v>
      </c>
      <c r="K59" s="41" t="e">
        <f>+IF(#REF!="","",#REF!)</f>
        <v>#REF!</v>
      </c>
      <c r="L59" s="42" t="e">
        <f>+IF(#REF!="","",#REF!)</f>
        <v>#REF!</v>
      </c>
      <c r="M59" s="41" t="e">
        <f>+IF(#REF!="","",#REF!)</f>
        <v>#REF!</v>
      </c>
      <c r="N59" s="42" t="e">
        <f>+IF(#REF!="","",#REF!)</f>
        <v>#REF!</v>
      </c>
      <c r="O59" s="41" t="e">
        <f>+IF(#REF!="","",#REF!)</f>
        <v>#REF!</v>
      </c>
      <c r="P59" s="42" t="e">
        <f>+IF(#REF!="","",#REF!)</f>
        <v>#REF!</v>
      </c>
      <c r="Q59" s="41" t="e">
        <f>+IF(#REF!="","",#REF!)</f>
        <v>#REF!</v>
      </c>
      <c r="R59" s="42" t="e">
        <f>+IF(#REF!="","",#REF!)</f>
        <v>#REF!</v>
      </c>
      <c r="S59" s="39" t="e">
        <f>+IF(#REF!="","",#REF!)</f>
        <v>#REF!</v>
      </c>
      <c r="T59" s="39" t="e">
        <f>+IF(#REF!="","",#REF!)</f>
        <v>#REF!</v>
      </c>
      <c r="U59" s="39" t="e">
        <f>+IF(#REF!="","",#REF!)</f>
        <v>#REF!</v>
      </c>
      <c r="V59" s="39" t="e">
        <f>+IF(#REF!="","",#REF!)</f>
        <v>#REF!</v>
      </c>
      <c r="W59" s="39" t="e">
        <f>+IF(#REF!="","",#REF!)</f>
        <v>#REF!</v>
      </c>
      <c r="X59" s="39" t="e">
        <f>+IF(#REF!="","",#REF!)</f>
        <v>#REF!</v>
      </c>
      <c r="Y59" s="39" t="e">
        <f>+IF(#REF!="","",#REF!)</f>
        <v>#REF!</v>
      </c>
      <c r="Z59" s="39" t="e">
        <f>+IF(#REF!="","",#REF!)</f>
        <v>#REF!</v>
      </c>
      <c r="AA59" s="39" t="e">
        <f>+IF(#REF!="","",#REF!)</f>
        <v>#REF!</v>
      </c>
      <c r="AB59" s="576"/>
      <c r="AC59" s="40" t="e">
        <f t="shared" si="3"/>
        <v>#REF!</v>
      </c>
      <c r="AD59" s="577"/>
      <c r="AE59" s="40" t="e">
        <f>IF(H59&lt;XXX1!$L$41,"Vétéran 3",IF(H59&lt;XXX1!$L$42,"Vétéran 2",IF(H59&lt;XXX1!$L$43,"Vétéran 1",IF(H59&lt;XXX1!$L$44,"Senior",IF(H59&lt;XXX1!$L$45,"Junior",IF(H59&lt;XXX1!$L$46,"Cadet",IF(H59&lt;XXX1!$L$47,"Minime",IF(H59&lt;XXX1!$L$48,"Benjamin","Poussin"))))))))</f>
        <v>#REF!</v>
      </c>
      <c r="AF59" s="2" t="e">
        <f t="shared" si="2"/>
        <v>#REF!</v>
      </c>
    </row>
    <row r="60" spans="1:32" ht="21.75" hidden="1" customHeight="1" x14ac:dyDescent="0.5">
      <c r="A60" s="33"/>
      <c r="B60" s="35" t="e">
        <f>+IF(#REF!="","",#REF!)</f>
        <v>#REF!</v>
      </c>
      <c r="C60" s="35" t="e">
        <f>+IF(#REF!="","",#REF!)</f>
        <v>#REF!</v>
      </c>
      <c r="D60" s="35" t="e">
        <f>+IF(#REF!="","",#REF!)</f>
        <v>#REF!</v>
      </c>
      <c r="E60" s="35" t="e">
        <f>+IF(#REF!="","",#REF!)</f>
        <v>#REF!</v>
      </c>
      <c r="F60" s="35"/>
      <c r="G60" s="35" t="e">
        <f>+IF(#REF!="","",#REF!)</f>
        <v>#REF!</v>
      </c>
      <c r="H60" s="52" t="e">
        <f>+IF(#REF!="","",#REF!)</f>
        <v>#REF!</v>
      </c>
      <c r="I60" s="41" t="e">
        <f>+IF(#REF!="","",#REF!)</f>
        <v>#REF!</v>
      </c>
      <c r="J60" s="42" t="e">
        <f>+IF(#REF!="","",#REF!)</f>
        <v>#REF!</v>
      </c>
      <c r="K60" s="41" t="e">
        <f>+IF(#REF!="","",#REF!)</f>
        <v>#REF!</v>
      </c>
      <c r="L60" s="42" t="e">
        <f>+IF(#REF!="","",#REF!)</f>
        <v>#REF!</v>
      </c>
      <c r="M60" s="41" t="e">
        <f>+IF(#REF!="","",#REF!)</f>
        <v>#REF!</v>
      </c>
      <c r="N60" s="42" t="e">
        <f>+IF(#REF!="","",#REF!)</f>
        <v>#REF!</v>
      </c>
      <c r="O60" s="41" t="e">
        <f>+IF(#REF!="","",#REF!)</f>
        <v>#REF!</v>
      </c>
      <c r="P60" s="42" t="e">
        <f>+IF(#REF!="","",#REF!)</f>
        <v>#REF!</v>
      </c>
      <c r="Q60" s="41" t="e">
        <f>+IF(#REF!="","",#REF!)</f>
        <v>#REF!</v>
      </c>
      <c r="R60" s="42" t="e">
        <f>+IF(#REF!="","",#REF!)</f>
        <v>#REF!</v>
      </c>
      <c r="S60" s="39" t="e">
        <f>+IF(#REF!="","",#REF!)</f>
        <v>#REF!</v>
      </c>
      <c r="T60" s="39" t="e">
        <f>+IF(#REF!="","",#REF!)</f>
        <v>#REF!</v>
      </c>
      <c r="U60" s="39" t="e">
        <f>+IF(#REF!="","",#REF!)</f>
        <v>#REF!</v>
      </c>
      <c r="V60" s="39" t="e">
        <f>+IF(#REF!="","",#REF!)</f>
        <v>#REF!</v>
      </c>
      <c r="W60" s="39" t="e">
        <f>+IF(#REF!="","",#REF!)</f>
        <v>#REF!</v>
      </c>
      <c r="X60" s="39" t="e">
        <f>+IF(#REF!="","",#REF!)</f>
        <v>#REF!</v>
      </c>
      <c r="Y60" s="39" t="e">
        <f>+IF(#REF!="","",#REF!)</f>
        <v>#REF!</v>
      </c>
      <c r="Z60" s="39" t="e">
        <f>+IF(#REF!="","",#REF!)</f>
        <v>#REF!</v>
      </c>
      <c r="AA60" s="39" t="e">
        <f>+IF(#REF!="","",#REF!)</f>
        <v>#REF!</v>
      </c>
      <c r="AB60" s="576"/>
      <c r="AC60" s="40" t="e">
        <f t="shared" si="3"/>
        <v>#REF!</v>
      </c>
      <c r="AD60" s="577"/>
      <c r="AE60" s="40" t="e">
        <f>IF(H60&lt;XXX1!$L$41,"Vétéran 3",IF(H60&lt;XXX1!$L$42,"Vétéran 2",IF(H60&lt;XXX1!$L$43,"Vétéran 1",IF(H60&lt;XXX1!$L$44,"Senior",IF(H60&lt;XXX1!$L$45,"Junior",IF(H60&lt;XXX1!$L$46,"Cadet",IF(H60&lt;XXX1!$L$47,"Minime",IF(H60&lt;XXX1!$L$48,"Benjamin","Poussin"))))))))</f>
        <v>#REF!</v>
      </c>
      <c r="AF60" s="2" t="e">
        <f t="shared" si="2"/>
        <v>#REF!</v>
      </c>
    </row>
    <row r="61" spans="1:32" ht="21.75" hidden="1" customHeight="1" x14ac:dyDescent="0.5">
      <c r="A61" s="33"/>
      <c r="B61" s="35" t="e">
        <f>+IF(#REF!="","",#REF!)</f>
        <v>#REF!</v>
      </c>
      <c r="C61" s="35" t="e">
        <f>+IF(#REF!="","",#REF!)</f>
        <v>#REF!</v>
      </c>
      <c r="D61" s="35" t="e">
        <f>+IF(#REF!="","",#REF!)</f>
        <v>#REF!</v>
      </c>
      <c r="E61" s="35" t="e">
        <f>+IF(#REF!="","",#REF!)</f>
        <v>#REF!</v>
      </c>
      <c r="F61" s="56"/>
      <c r="G61" s="56" t="e">
        <f>+IF(#REF!="","",#REF!)</f>
        <v>#REF!</v>
      </c>
      <c r="H61" s="57" t="e">
        <f>+IF(#REF!="","",#REF!)</f>
        <v>#REF!</v>
      </c>
      <c r="I61" s="41" t="e">
        <f>+IF(#REF!="","",#REF!)</f>
        <v>#REF!</v>
      </c>
      <c r="J61" s="42" t="e">
        <f>+IF(#REF!="","",#REF!)</f>
        <v>#REF!</v>
      </c>
      <c r="K61" s="41" t="e">
        <f>+IF(#REF!="","",#REF!)</f>
        <v>#REF!</v>
      </c>
      <c r="L61" s="42" t="e">
        <f>+IF(#REF!="","",#REF!)</f>
        <v>#REF!</v>
      </c>
      <c r="M61" s="41" t="e">
        <f>+IF(#REF!="","",#REF!)</f>
        <v>#REF!</v>
      </c>
      <c r="N61" s="42" t="e">
        <f>+IF(#REF!="","",#REF!)</f>
        <v>#REF!</v>
      </c>
      <c r="O61" s="41" t="e">
        <f>+IF(#REF!="","",#REF!)</f>
        <v>#REF!</v>
      </c>
      <c r="P61" s="42" t="e">
        <f>+IF(#REF!="","",#REF!)</f>
        <v>#REF!</v>
      </c>
      <c r="Q61" s="41" t="e">
        <f>+IF(#REF!="","",#REF!)</f>
        <v>#REF!</v>
      </c>
      <c r="R61" s="42" t="e">
        <f>+IF(#REF!="","",#REF!)</f>
        <v>#REF!</v>
      </c>
      <c r="S61" s="39" t="e">
        <f>+IF(#REF!="","",#REF!)</f>
        <v>#REF!</v>
      </c>
      <c r="T61" s="39" t="e">
        <f>+IF(#REF!="","",#REF!)</f>
        <v>#REF!</v>
      </c>
      <c r="U61" s="39" t="e">
        <f>+IF(#REF!="","",#REF!)</f>
        <v>#REF!</v>
      </c>
      <c r="V61" s="39" t="e">
        <f>+IF(#REF!="","",#REF!)</f>
        <v>#REF!</v>
      </c>
      <c r="W61" s="39" t="e">
        <f>+IF(#REF!="","",#REF!)</f>
        <v>#REF!</v>
      </c>
      <c r="X61" s="39" t="e">
        <f>+IF(#REF!="","",#REF!)</f>
        <v>#REF!</v>
      </c>
      <c r="Y61" s="39" t="e">
        <f>+IF(#REF!="","",#REF!)</f>
        <v>#REF!</v>
      </c>
      <c r="Z61" s="39" t="e">
        <f>+IF(#REF!="","",#REF!)</f>
        <v>#REF!</v>
      </c>
      <c r="AA61" s="39" t="e">
        <f>+IF(#REF!="","",#REF!)</f>
        <v>#REF!</v>
      </c>
      <c r="AB61" s="576"/>
      <c r="AC61" s="40" t="e">
        <f t="shared" si="3"/>
        <v>#REF!</v>
      </c>
      <c r="AD61" s="577"/>
      <c r="AE61" s="40" t="e">
        <f>IF(H61&lt;XXX1!$L$41,"Vétéran 3",IF(H61&lt;XXX1!$L$42,"Vétéran 2",IF(H61&lt;XXX1!$L$43,"Vétéran 1",IF(H61&lt;XXX1!$L$44,"Senior",IF(H61&lt;XXX1!$L$45,"Junior",IF(H61&lt;XXX1!$L$46,"Cadet",IF(H61&lt;XXX1!$L$47,"Minime",IF(H61&lt;XXX1!$L$48,"Benjamin","Poussin"))))))))</f>
        <v>#REF!</v>
      </c>
      <c r="AF61" s="2" t="e">
        <f t="shared" si="2"/>
        <v>#REF!</v>
      </c>
    </row>
    <row r="62" spans="1:32" ht="21" customHeight="1" thickBot="1" x14ac:dyDescent="0.5">
      <c r="A62" s="33"/>
      <c r="B62" s="58" t="s">
        <v>47</v>
      </c>
      <c r="C62" s="59"/>
      <c r="D62" s="59"/>
      <c r="E62" s="59"/>
      <c r="F62" s="59"/>
      <c r="G62" s="578" t="s">
        <v>48</v>
      </c>
      <c r="H62" s="578"/>
      <c r="I62" s="60"/>
      <c r="J62" s="1"/>
      <c r="K62" s="60"/>
      <c r="L62" s="1"/>
      <c r="M62" s="60"/>
      <c r="N62" s="1"/>
      <c r="O62" s="60"/>
      <c r="P62" s="1"/>
      <c r="Q62" s="60"/>
      <c r="R62" s="1"/>
      <c r="S62" s="61" t="str">
        <f t="shared" ref="S62:AA62" si="4">+IF(S63&gt;0,S63,"")</f>
        <v/>
      </c>
      <c r="T62" s="61" t="str">
        <f t="shared" si="4"/>
        <v/>
      </c>
      <c r="U62" s="61" t="str">
        <f t="shared" si="4"/>
        <v/>
      </c>
      <c r="V62" s="61" t="str">
        <f t="shared" si="4"/>
        <v/>
      </c>
      <c r="W62" s="61" t="str">
        <f t="shared" si="4"/>
        <v/>
      </c>
      <c r="X62" s="61" t="str">
        <f t="shared" si="4"/>
        <v/>
      </c>
      <c r="Y62" s="62" t="str">
        <f t="shared" si="4"/>
        <v/>
      </c>
      <c r="Z62" s="62" t="str">
        <f t="shared" si="4"/>
        <v/>
      </c>
      <c r="AA62" s="63" t="str">
        <f t="shared" si="4"/>
        <v/>
      </c>
    </row>
    <row r="63" spans="1:32" ht="19.5" customHeight="1" x14ac:dyDescent="0.3">
      <c r="I63" s="64"/>
      <c r="J63" s="64"/>
      <c r="K63" s="64"/>
      <c r="L63" s="64"/>
      <c r="M63" s="64"/>
      <c r="N63" s="64"/>
      <c r="O63" s="64"/>
      <c r="P63" s="64"/>
      <c r="Q63" s="64"/>
      <c r="R63" s="64"/>
    </row>
    <row r="64" spans="1:32" ht="27.75" customHeight="1" x14ac:dyDescent="0.35">
      <c r="B64" s="573"/>
      <c r="C64" s="573"/>
      <c r="D64" s="573"/>
      <c r="E64" s="573"/>
      <c r="F64" s="573"/>
      <c r="G64" s="573"/>
      <c r="H64" s="573"/>
      <c r="I64" s="573"/>
      <c r="J64" s="573"/>
      <c r="K64" s="573"/>
      <c r="L64" s="573"/>
      <c r="M64" s="573"/>
      <c r="N64" s="573"/>
      <c r="O64" s="573"/>
      <c r="P64" s="573"/>
      <c r="Q64" s="573"/>
      <c r="R64" s="573"/>
      <c r="S64" s="65"/>
      <c r="T64" s="65"/>
      <c r="U64" s="65"/>
      <c r="V64" s="65"/>
      <c r="W64" s="65"/>
      <c r="X64" s="65"/>
      <c r="Y64" s="65"/>
      <c r="Z64" s="65"/>
    </row>
    <row r="65" spans="2:18" ht="27.75" customHeight="1" x14ac:dyDescent="0.3"/>
    <row r="66" spans="2:18" ht="27.75" customHeight="1" x14ac:dyDescent="0.3"/>
    <row r="67" spans="2:18" ht="27.75" customHeight="1" x14ac:dyDescent="0.3"/>
    <row r="68" spans="2:18" ht="27.75" customHeight="1" x14ac:dyDescent="0.3"/>
    <row r="69" spans="2:18" ht="27.75" customHeight="1" x14ac:dyDescent="0.3"/>
    <row r="70" spans="2:18" ht="17.25" customHeight="1" x14ac:dyDescent="0.3"/>
    <row r="71" spans="2:18" ht="24.75" customHeight="1" x14ac:dyDescent="0.3"/>
    <row r="72" spans="2:18" ht="9.75" customHeight="1" x14ac:dyDescent="0.3"/>
    <row r="73" spans="2:18" ht="17.25" hidden="1" customHeight="1" x14ac:dyDescent="0.3">
      <c r="B73" s="574"/>
      <c r="C73" s="574"/>
      <c r="D73" s="574"/>
      <c r="E73" s="574"/>
      <c r="F73" s="574"/>
      <c r="G73" s="574"/>
      <c r="H73" s="574"/>
      <c r="I73" s="574"/>
      <c r="J73" s="574"/>
      <c r="K73" s="574"/>
      <c r="L73" s="574"/>
      <c r="M73" s="574"/>
      <c r="N73" s="574"/>
      <c r="O73" s="574"/>
      <c r="P73" s="574"/>
      <c r="Q73" s="574"/>
      <c r="R73" s="574"/>
    </row>
    <row r="74" spans="2:18" ht="17.25" hidden="1" customHeight="1" x14ac:dyDescent="0.3">
      <c r="B74" s="574"/>
      <c r="C74" s="574"/>
      <c r="D74" s="574"/>
      <c r="E74" s="574"/>
      <c r="F74" s="574"/>
      <c r="G74" s="574"/>
      <c r="H74" s="574"/>
      <c r="I74" s="574"/>
      <c r="J74" s="574"/>
      <c r="K74" s="574"/>
      <c r="L74" s="574"/>
      <c r="M74" s="574"/>
      <c r="N74" s="574"/>
      <c r="O74" s="574"/>
      <c r="P74" s="574"/>
      <c r="Q74" s="574"/>
      <c r="R74" s="574"/>
    </row>
    <row r="75" spans="2:18" ht="39.75" hidden="1" customHeight="1" x14ac:dyDescent="0.3">
      <c r="B75" s="574"/>
      <c r="C75" s="574"/>
      <c r="D75" s="574"/>
      <c r="E75" s="574"/>
      <c r="F75" s="574"/>
      <c r="G75" s="574"/>
      <c r="H75" s="574"/>
      <c r="I75" s="574"/>
      <c r="J75" s="574"/>
      <c r="K75" s="574"/>
      <c r="L75" s="574"/>
      <c r="M75" s="574"/>
      <c r="N75" s="574"/>
      <c r="O75" s="574"/>
      <c r="P75" s="574"/>
      <c r="Q75" s="574"/>
      <c r="R75" s="574"/>
    </row>
    <row r="76" spans="2:18" ht="24.75" hidden="1" customHeight="1" x14ac:dyDescent="0.3">
      <c r="B76" s="574"/>
      <c r="C76" s="574"/>
      <c r="D76" s="574"/>
      <c r="E76" s="574"/>
      <c r="F76" s="574"/>
      <c r="G76" s="574"/>
      <c r="H76" s="574"/>
      <c r="I76" s="574"/>
      <c r="J76" s="574"/>
      <c r="K76" s="574"/>
      <c r="L76" s="574"/>
      <c r="M76" s="574"/>
      <c r="N76" s="574"/>
      <c r="O76" s="574"/>
      <c r="P76" s="574"/>
      <c r="Q76" s="574"/>
      <c r="R76" s="574"/>
    </row>
    <row r="77" spans="2:18" ht="17.25" hidden="1" customHeight="1" x14ac:dyDescent="0.3"/>
    <row r="78" spans="2:18" ht="17.25" hidden="1" customHeight="1" x14ac:dyDescent="0.35">
      <c r="B78" s="575" t="str">
        <f>+XXX1!J40</f>
        <v>2006   2007</v>
      </c>
      <c r="C78" s="575"/>
      <c r="D78" s="575"/>
    </row>
    <row r="79" spans="2:18" ht="17.25" hidden="1" customHeight="1" x14ac:dyDescent="0.35">
      <c r="B79" s="66">
        <f>+XXX1!J41</f>
        <v>18080</v>
      </c>
      <c r="C79" s="67" t="s">
        <v>9</v>
      </c>
      <c r="D79" s="68">
        <f t="shared" ref="D79:D87" si="5">B79</f>
        <v>18080</v>
      </c>
    </row>
    <row r="80" spans="2:18" ht="17.25" hidden="1" customHeight="1" x14ac:dyDescent="0.35">
      <c r="B80" s="69">
        <f>+XXX1!J42</f>
        <v>21732</v>
      </c>
      <c r="C80" s="70" t="s">
        <v>12</v>
      </c>
      <c r="D80" s="71">
        <f t="shared" si="5"/>
        <v>21732</v>
      </c>
    </row>
    <row r="81" spans="2:4" ht="17.25" hidden="1" customHeight="1" x14ac:dyDescent="0.35">
      <c r="B81" s="69">
        <f>+XXX1!J43</f>
        <v>25385</v>
      </c>
      <c r="C81" s="70" t="s">
        <v>39</v>
      </c>
      <c r="D81" s="71">
        <f t="shared" si="5"/>
        <v>25385</v>
      </c>
    </row>
    <row r="82" spans="2:4" ht="17.25" hidden="1" customHeight="1" x14ac:dyDescent="0.35">
      <c r="B82" s="69">
        <f>+XXX1!J44</f>
        <v>33786</v>
      </c>
      <c r="C82" s="70" t="s">
        <v>49</v>
      </c>
      <c r="D82" s="71">
        <f t="shared" si="5"/>
        <v>33786</v>
      </c>
    </row>
    <row r="83" spans="2:4" ht="17.25" hidden="1" customHeight="1" x14ac:dyDescent="0.35">
      <c r="B83" s="69">
        <f>+XXX1!J45</f>
        <v>34516</v>
      </c>
      <c r="C83" s="70" t="s">
        <v>50</v>
      </c>
      <c r="D83" s="71">
        <f t="shared" si="5"/>
        <v>34516</v>
      </c>
    </row>
    <row r="84" spans="2:4" ht="17.25" hidden="1" customHeight="1" x14ac:dyDescent="0.35">
      <c r="B84" s="69">
        <f>+XXX1!J46</f>
        <v>35247</v>
      </c>
      <c r="C84" s="70" t="s">
        <v>51</v>
      </c>
      <c r="D84" s="71">
        <f t="shared" si="5"/>
        <v>35247</v>
      </c>
    </row>
    <row r="85" spans="2:4" ht="17.25" hidden="1" customHeight="1" x14ac:dyDescent="0.35">
      <c r="B85" s="69">
        <f>+XXX1!J47</f>
        <v>35977</v>
      </c>
      <c r="C85" s="70" t="s">
        <v>52</v>
      </c>
      <c r="D85" s="71">
        <f t="shared" si="5"/>
        <v>35977</v>
      </c>
    </row>
    <row r="86" spans="2:4" ht="17.25" hidden="1" customHeight="1" x14ac:dyDescent="0.35">
      <c r="B86" s="69">
        <f>+XXX1!J48</f>
        <v>36708</v>
      </c>
      <c r="C86" s="70" t="s">
        <v>53</v>
      </c>
      <c r="D86" s="71">
        <f t="shared" si="5"/>
        <v>36708</v>
      </c>
    </row>
    <row r="87" spans="2:4" ht="17.25" hidden="1" customHeight="1" x14ac:dyDescent="0.35">
      <c r="B87" s="72">
        <f>+XXX1!J49</f>
        <v>36708</v>
      </c>
      <c r="C87" s="73" t="s">
        <v>54</v>
      </c>
      <c r="D87" s="74">
        <f t="shared" si="5"/>
        <v>36708</v>
      </c>
    </row>
  </sheetData>
  <mergeCells count="25">
    <mergeCell ref="B1:H1"/>
    <mergeCell ref="I1:R2"/>
    <mergeCell ref="B2:H2"/>
    <mergeCell ref="B3:H3"/>
    <mergeCell ref="I3:R3"/>
    <mergeCell ref="AB4:AB7"/>
    <mergeCell ref="AD4:AD7"/>
    <mergeCell ref="B5:H5"/>
    <mergeCell ref="AB8:AB38"/>
    <mergeCell ref="AD8:AD38"/>
    <mergeCell ref="B4:H4"/>
    <mergeCell ref="AB39:AB42"/>
    <mergeCell ref="AD39:AD42"/>
    <mergeCell ref="AB43:AB46"/>
    <mergeCell ref="AD43:AD46"/>
    <mergeCell ref="AB47:AB51"/>
    <mergeCell ref="AD47:AD51"/>
    <mergeCell ref="B64:R64"/>
    <mergeCell ref="B73:R76"/>
    <mergeCell ref="B78:D78"/>
    <mergeCell ref="AB52:AB56"/>
    <mergeCell ref="AD52:AD56"/>
    <mergeCell ref="AB57:AB61"/>
    <mergeCell ref="AD57:AD61"/>
    <mergeCell ref="G62:H62"/>
  </mergeCells>
  <printOptions horizontalCentered="1" verticalCentered="1"/>
  <pageMargins left="0.39374999999999999" right="0.39374999999999999" top="0.39374999999999999" bottom="0.39374999999999999" header="0.51180555555555496" footer="0.51180555555555496"/>
  <pageSetup paperSize="9" scale="50" firstPageNumber="0" orientation="landscape" r:id="rId1"/>
  <headerFooter>
    <oddFooter>&amp;R&amp;D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MK135"/>
  <sheetViews>
    <sheetView topLeftCell="A27" zoomScale="50" zoomScaleNormal="50" workbookViewId="0">
      <selection activeCell="J11" sqref="J11:J12"/>
    </sheetView>
  </sheetViews>
  <sheetFormatPr baseColWidth="10" defaultColWidth="9.109375" defaultRowHeight="13.2" outlineLevelRow="1" x14ac:dyDescent="0.25"/>
  <cols>
    <col min="1" max="1" width="10.88671875" style="75" customWidth="1"/>
    <col min="2" max="2" width="19.88671875" style="75" hidden="1" customWidth="1"/>
    <col min="3" max="4" width="36" style="75" customWidth="1"/>
    <col min="5" max="5" width="11.44140625" style="75"/>
    <col min="6" max="6" width="16.44140625" style="75" hidden="1" customWidth="1"/>
    <col min="7" max="7" width="36" style="75" customWidth="1"/>
    <col min="8" max="8" width="15.44140625" style="75" customWidth="1"/>
    <col min="9" max="9" width="8.6640625" style="75" customWidth="1"/>
    <col min="10" max="10" width="8.33203125" style="75" bestFit="1" customWidth="1"/>
    <col min="11" max="26" width="8.6640625" style="75" customWidth="1"/>
    <col min="27" max="30" width="8.6640625" customWidth="1"/>
    <col min="31" max="31" width="11.44140625" hidden="1"/>
    <col min="32" max="34" width="11.44140625" style="75" hidden="1"/>
    <col min="35" max="1025" width="10.88671875" style="75" customWidth="1"/>
  </cols>
  <sheetData>
    <row r="1" spans="1:34" ht="50.7" customHeight="1" x14ac:dyDescent="0.85">
      <c r="A1" s="3"/>
      <c r="B1" s="76" t="s">
        <v>0</v>
      </c>
      <c r="C1" s="623" t="s">
        <v>0</v>
      </c>
      <c r="D1" s="623"/>
      <c r="E1" s="623"/>
      <c r="F1" s="623"/>
      <c r="G1" s="623"/>
      <c r="H1" s="623"/>
      <c r="I1" s="623"/>
      <c r="J1" s="623"/>
      <c r="K1" s="623"/>
      <c r="L1" s="623"/>
      <c r="M1" s="623"/>
      <c r="N1" s="623"/>
      <c r="O1" s="623"/>
      <c r="P1" s="623"/>
      <c r="Q1" s="623"/>
      <c r="R1" s="623"/>
      <c r="S1" s="623"/>
      <c r="T1" s="623"/>
      <c r="U1" s="623"/>
      <c r="V1" s="2"/>
      <c r="W1" s="2"/>
      <c r="X1" s="76"/>
      <c r="Y1" s="76"/>
      <c r="Z1" s="76"/>
      <c r="AA1" s="76"/>
      <c r="AB1" s="76"/>
      <c r="AC1" s="76"/>
      <c r="AD1" s="76"/>
      <c r="AE1" s="3"/>
      <c r="AF1" s="3"/>
      <c r="AG1" s="3"/>
      <c r="AH1" s="3"/>
    </row>
    <row r="2" spans="1:34" ht="41.85" customHeight="1" x14ac:dyDescent="0.85">
      <c r="A2" s="3"/>
      <c r="B2" s="76" t="s">
        <v>2</v>
      </c>
      <c r="C2" s="623" t="s">
        <v>328</v>
      </c>
      <c r="D2" s="623"/>
      <c r="E2" s="623"/>
      <c r="F2" s="623"/>
      <c r="G2" s="623"/>
      <c r="H2" s="623"/>
      <c r="I2" s="623"/>
      <c r="J2" s="623"/>
      <c r="K2" s="623"/>
      <c r="L2" s="623"/>
      <c r="M2" s="623"/>
      <c r="N2" s="623"/>
      <c r="O2" s="623"/>
      <c r="P2" s="623"/>
      <c r="Q2" s="623"/>
      <c r="R2" s="623"/>
      <c r="S2" s="623"/>
      <c r="T2" s="623"/>
      <c r="U2" s="623"/>
      <c r="V2" s="2"/>
      <c r="W2" s="2"/>
      <c r="X2" s="76"/>
      <c r="Y2" s="76"/>
      <c r="Z2" s="76"/>
      <c r="AA2" s="76"/>
      <c r="AB2" s="76"/>
      <c r="AC2" s="76"/>
      <c r="AD2" s="76"/>
      <c r="AE2" s="3"/>
      <c r="AF2" s="3"/>
      <c r="AG2" s="3"/>
      <c r="AH2" s="3"/>
    </row>
    <row r="3" spans="1:34" ht="46.35" customHeight="1" x14ac:dyDescent="1.1000000000000001">
      <c r="A3" s="3"/>
      <c r="B3" s="76" t="s">
        <v>55</v>
      </c>
      <c r="C3" s="624" t="s">
        <v>381</v>
      </c>
      <c r="D3" s="624"/>
      <c r="E3" s="624"/>
      <c r="F3" s="624"/>
      <c r="G3" s="624"/>
      <c r="H3" s="624"/>
      <c r="I3" s="624"/>
      <c r="J3" s="624"/>
      <c r="K3" s="624"/>
      <c r="L3" s="624"/>
      <c r="M3" s="624"/>
      <c r="N3" s="624"/>
      <c r="O3" s="624"/>
      <c r="P3" s="624"/>
      <c r="Q3" s="624"/>
      <c r="R3" s="624"/>
      <c r="S3" s="624"/>
      <c r="T3" s="624"/>
      <c r="U3" s="624"/>
      <c r="V3" s="2"/>
      <c r="W3" s="2"/>
      <c r="X3" s="76"/>
      <c r="Y3" s="76"/>
      <c r="Z3" s="76"/>
      <c r="AA3" s="76"/>
      <c r="AB3" s="76"/>
      <c r="AC3" s="76"/>
      <c r="AD3" s="76"/>
      <c r="AE3" s="3"/>
      <c r="AF3" s="3"/>
      <c r="AG3" s="3"/>
      <c r="AH3" s="3"/>
    </row>
    <row r="4" spans="1:34" ht="46.2" x14ac:dyDescent="0.85">
      <c r="A4" s="3"/>
      <c r="B4" s="76" t="s">
        <v>56</v>
      </c>
      <c r="C4" s="623" t="s">
        <v>382</v>
      </c>
      <c r="D4" s="623"/>
      <c r="E4" s="623"/>
      <c r="F4" s="623"/>
      <c r="G4" s="623"/>
      <c r="H4" s="623"/>
      <c r="I4" s="623"/>
      <c r="J4" s="623"/>
      <c r="K4" s="623"/>
      <c r="L4" s="623"/>
      <c r="M4" s="623"/>
      <c r="N4" s="623"/>
      <c r="O4" s="623"/>
      <c r="P4" s="623"/>
      <c r="Q4" s="623"/>
      <c r="R4" s="623"/>
      <c r="S4" s="623"/>
      <c r="T4" s="623"/>
      <c r="U4" s="623"/>
      <c r="V4" s="2"/>
      <c r="W4" s="2"/>
      <c r="X4" s="76"/>
      <c r="Y4" s="76"/>
      <c r="Z4" s="76"/>
      <c r="AA4" s="76"/>
      <c r="AB4" s="76"/>
      <c r="AC4" s="76"/>
      <c r="AD4" s="76"/>
      <c r="AE4" s="3"/>
      <c r="AF4" s="3"/>
      <c r="AG4" s="3"/>
      <c r="AH4" s="3"/>
    </row>
    <row r="5" spans="1:34" s="75" customFormat="1" ht="41.4" customHeight="1" x14ac:dyDescent="0.45">
      <c r="A5" s="3"/>
      <c r="B5" s="625"/>
      <c r="C5" s="625"/>
      <c r="D5" s="625"/>
      <c r="E5" s="625"/>
      <c r="F5" s="625"/>
      <c r="G5" s="625"/>
      <c r="H5" s="625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</row>
    <row r="6" spans="1:34" s="79" customFormat="1" ht="24.6" customHeight="1" thickBot="1" x14ac:dyDescent="0.3">
      <c r="A6" s="78"/>
      <c r="B6" s="584"/>
      <c r="C6" s="584"/>
      <c r="D6" s="584"/>
      <c r="E6" s="584"/>
      <c r="F6" s="584"/>
      <c r="G6" s="584"/>
      <c r="H6" s="584"/>
      <c r="I6" s="583" t="s">
        <v>57</v>
      </c>
      <c r="J6" s="583"/>
      <c r="K6" s="583"/>
      <c r="L6" s="583"/>
      <c r="M6" s="583"/>
      <c r="N6" s="583"/>
      <c r="O6" s="583"/>
      <c r="P6" s="583"/>
      <c r="Q6" s="583"/>
      <c r="R6" s="583"/>
      <c r="S6" s="606" t="s">
        <v>58</v>
      </c>
      <c r="T6" s="606"/>
      <c r="U6" s="606"/>
      <c r="V6" s="606"/>
      <c r="W6" s="606"/>
    </row>
    <row r="7" spans="1:34" ht="79.2" customHeight="1" thickBot="1" x14ac:dyDescent="0.3">
      <c r="A7" s="80"/>
      <c r="B7" s="81"/>
      <c r="C7" s="626" t="s">
        <v>330</v>
      </c>
      <c r="D7" s="627" t="s">
        <v>60</v>
      </c>
      <c r="E7" s="628" t="s">
        <v>61</v>
      </c>
      <c r="F7" s="83"/>
      <c r="G7" s="627" t="s">
        <v>62</v>
      </c>
      <c r="H7" s="84" t="s">
        <v>63</v>
      </c>
      <c r="I7" s="85" t="s">
        <v>162</v>
      </c>
      <c r="J7" s="86" t="s">
        <v>340</v>
      </c>
      <c r="K7" s="87" t="s">
        <v>341</v>
      </c>
      <c r="L7" s="86" t="s">
        <v>345</v>
      </c>
      <c r="M7" s="87" t="s">
        <v>343</v>
      </c>
      <c r="N7" s="86" t="s">
        <v>346</v>
      </c>
      <c r="O7" s="87" t="s">
        <v>344</v>
      </c>
      <c r="P7" s="86" t="s">
        <v>347</v>
      </c>
      <c r="Q7" s="87" t="s">
        <v>342</v>
      </c>
      <c r="R7" s="86" t="s">
        <v>348</v>
      </c>
      <c r="S7" s="87" t="s">
        <v>349</v>
      </c>
      <c r="T7" s="86" t="s">
        <v>350</v>
      </c>
      <c r="U7" s="88" t="s">
        <v>351</v>
      </c>
      <c r="V7" s="86" t="s">
        <v>352</v>
      </c>
      <c r="W7" s="88" t="s">
        <v>353</v>
      </c>
    </row>
    <row r="8" spans="1:34" ht="21.75" customHeight="1" thickBot="1" x14ac:dyDescent="0.3">
      <c r="A8" s="89"/>
      <c r="B8" s="90" t="s">
        <v>64</v>
      </c>
      <c r="C8" s="626"/>
      <c r="D8" s="627"/>
      <c r="E8" s="628"/>
      <c r="F8" s="91" t="s">
        <v>62</v>
      </c>
      <c r="G8" s="627"/>
      <c r="H8" s="92" t="s">
        <v>61</v>
      </c>
      <c r="I8" s="93" t="s">
        <v>30</v>
      </c>
      <c r="J8" s="82" t="s">
        <v>31</v>
      </c>
      <c r="K8" s="94" t="s">
        <v>32</v>
      </c>
      <c r="L8" s="82" t="s">
        <v>33</v>
      </c>
      <c r="M8" s="94" t="s">
        <v>34</v>
      </c>
      <c r="N8" s="82" t="s">
        <v>35</v>
      </c>
      <c r="O8" s="94" t="s">
        <v>65</v>
      </c>
      <c r="P8" s="82" t="s">
        <v>36</v>
      </c>
      <c r="Q8" s="94" t="s">
        <v>37</v>
      </c>
      <c r="R8" s="82" t="s">
        <v>38</v>
      </c>
      <c r="S8" s="94" t="s">
        <v>66</v>
      </c>
      <c r="T8" s="82" t="s">
        <v>67</v>
      </c>
      <c r="U8" s="94" t="s">
        <v>68</v>
      </c>
      <c r="V8" s="82" t="s">
        <v>69</v>
      </c>
      <c r="W8" s="94" t="s">
        <v>70</v>
      </c>
    </row>
    <row r="9" spans="1:34" s="75" customFormat="1" ht="22.5" customHeight="1" thickBot="1" x14ac:dyDescent="0.45">
      <c r="A9" s="594">
        <v>1</v>
      </c>
      <c r="B9" s="595"/>
      <c r="C9" s="95"/>
      <c r="D9" s="95"/>
      <c r="E9" s="96"/>
      <c r="F9" s="95"/>
      <c r="G9" s="622"/>
      <c r="H9" s="597"/>
      <c r="I9" s="620"/>
      <c r="J9" s="621"/>
      <c r="K9" s="620"/>
      <c r="L9" s="621"/>
      <c r="M9" s="620"/>
      <c r="N9" s="621"/>
      <c r="O9" s="620"/>
      <c r="P9" s="621"/>
      <c r="Q9" s="620"/>
      <c r="R9" s="621"/>
      <c r="S9" s="620"/>
      <c r="T9" s="621"/>
      <c r="U9" s="620"/>
      <c r="V9" s="621"/>
      <c r="W9" s="620"/>
    </row>
    <row r="10" spans="1:34" s="75" customFormat="1" ht="27" customHeight="1" thickBot="1" x14ac:dyDescent="0.45">
      <c r="A10" s="594"/>
      <c r="B10" s="595"/>
      <c r="C10" s="97"/>
      <c r="D10" s="97"/>
      <c r="E10" s="98"/>
      <c r="F10" s="97"/>
      <c r="G10" s="622"/>
      <c r="H10" s="597"/>
      <c r="I10" s="620"/>
      <c r="J10" s="621"/>
      <c r="K10" s="620"/>
      <c r="L10" s="621"/>
      <c r="M10" s="620"/>
      <c r="N10" s="621"/>
      <c r="O10" s="620"/>
      <c r="P10" s="621"/>
      <c r="Q10" s="620"/>
      <c r="R10" s="621"/>
      <c r="S10" s="620"/>
      <c r="T10" s="621"/>
      <c r="U10" s="620"/>
      <c r="V10" s="621"/>
      <c r="W10" s="620"/>
    </row>
    <row r="11" spans="1:34" s="75" customFormat="1" ht="18" customHeight="1" thickBot="1" x14ac:dyDescent="0.45">
      <c r="A11" s="594">
        <v>2</v>
      </c>
      <c r="B11" s="610"/>
      <c r="C11" s="95"/>
      <c r="D11" s="99"/>
      <c r="E11" s="100"/>
      <c r="F11" s="99"/>
      <c r="G11" s="602"/>
      <c r="H11" s="603"/>
      <c r="I11" s="605"/>
      <c r="J11" s="606"/>
      <c r="K11" s="605"/>
      <c r="L11" s="606"/>
      <c r="M11" s="605"/>
      <c r="N11" s="606"/>
      <c r="O11" s="605"/>
      <c r="P11" s="606"/>
      <c r="Q11" s="605"/>
      <c r="R11" s="606"/>
      <c r="S11" s="605"/>
      <c r="T11" s="606"/>
      <c r="U11" s="605"/>
      <c r="V11" s="606"/>
      <c r="W11" s="605"/>
    </row>
    <row r="12" spans="1:34" s="75" customFormat="1" ht="18" customHeight="1" thickBot="1" x14ac:dyDescent="0.45">
      <c r="A12" s="594"/>
      <c r="B12" s="610"/>
      <c r="C12" s="101"/>
      <c r="D12" s="97"/>
      <c r="E12" s="98"/>
      <c r="F12" s="97"/>
      <c r="G12" s="602"/>
      <c r="H12" s="603"/>
      <c r="I12" s="605"/>
      <c r="J12" s="606"/>
      <c r="K12" s="605"/>
      <c r="L12" s="606"/>
      <c r="M12" s="605"/>
      <c r="N12" s="606"/>
      <c r="O12" s="605"/>
      <c r="P12" s="606"/>
      <c r="Q12" s="605"/>
      <c r="R12" s="606"/>
      <c r="S12" s="605"/>
      <c r="T12" s="606"/>
      <c r="U12" s="605"/>
      <c r="V12" s="606"/>
      <c r="W12" s="605"/>
    </row>
    <row r="13" spans="1:34" s="75" customFormat="1" ht="18" customHeight="1" thickBot="1" x14ac:dyDescent="0.45">
      <c r="A13" s="594">
        <v>3</v>
      </c>
      <c r="B13" s="595"/>
      <c r="C13" s="95"/>
      <c r="D13" s="95"/>
      <c r="E13" s="96"/>
      <c r="F13" s="95"/>
      <c r="G13" s="600"/>
      <c r="H13" s="601"/>
      <c r="I13" s="604"/>
      <c r="J13" s="607"/>
      <c r="K13" s="604"/>
      <c r="L13" s="607"/>
      <c r="M13" s="604"/>
      <c r="N13" s="607"/>
      <c r="O13" s="604"/>
      <c r="P13" s="607"/>
      <c r="Q13" s="604"/>
      <c r="R13" s="607"/>
      <c r="S13" s="604"/>
      <c r="T13" s="607"/>
      <c r="U13" s="604"/>
      <c r="V13" s="607"/>
      <c r="W13" s="604"/>
    </row>
    <row r="14" spans="1:34" s="75" customFormat="1" ht="18" customHeight="1" x14ac:dyDescent="0.4">
      <c r="A14" s="594"/>
      <c r="B14" s="595"/>
      <c r="C14" s="101"/>
      <c r="D14" s="101"/>
      <c r="E14" s="102"/>
      <c r="F14" s="101"/>
      <c r="G14" s="600"/>
      <c r="H14" s="601"/>
      <c r="I14" s="604"/>
      <c r="J14" s="607"/>
      <c r="K14" s="604"/>
      <c r="L14" s="607"/>
      <c r="M14" s="604"/>
      <c r="N14" s="607"/>
      <c r="O14" s="604"/>
      <c r="P14" s="607"/>
      <c r="Q14" s="604"/>
      <c r="R14" s="607"/>
      <c r="S14" s="604"/>
      <c r="T14" s="607"/>
      <c r="U14" s="604"/>
      <c r="V14" s="607"/>
      <c r="W14" s="604"/>
    </row>
    <row r="15" spans="1:34" s="75" customFormat="1" ht="18" customHeight="1" x14ac:dyDescent="0.4">
      <c r="A15" s="594">
        <v>4</v>
      </c>
      <c r="B15" s="595"/>
      <c r="C15" s="95"/>
      <c r="D15" s="95"/>
      <c r="E15" s="96"/>
      <c r="F15" s="95"/>
      <c r="G15" s="596"/>
      <c r="H15" s="597"/>
      <c r="I15" s="605"/>
      <c r="J15" s="606"/>
      <c r="K15" s="605"/>
      <c r="L15" s="606"/>
      <c r="M15" s="605"/>
      <c r="N15" s="606"/>
      <c r="O15" s="605"/>
      <c r="P15" s="606"/>
      <c r="Q15" s="605"/>
      <c r="R15" s="606"/>
      <c r="S15" s="605"/>
      <c r="T15" s="606"/>
      <c r="U15" s="605"/>
      <c r="V15" s="606"/>
      <c r="W15" s="605"/>
    </row>
    <row r="16" spans="1:34" s="75" customFormat="1" ht="18" customHeight="1" x14ac:dyDescent="0.4">
      <c r="A16" s="594"/>
      <c r="B16" s="595"/>
      <c r="C16" s="97"/>
      <c r="D16" s="97"/>
      <c r="E16" s="98"/>
      <c r="F16" s="97"/>
      <c r="G16" s="596"/>
      <c r="H16" s="597"/>
      <c r="I16" s="605"/>
      <c r="J16" s="606"/>
      <c r="K16" s="605"/>
      <c r="L16" s="606"/>
      <c r="M16" s="605"/>
      <c r="N16" s="606"/>
      <c r="O16" s="605"/>
      <c r="P16" s="606"/>
      <c r="Q16" s="605"/>
      <c r="R16" s="606"/>
      <c r="S16" s="605"/>
      <c r="T16" s="606"/>
      <c r="U16" s="605"/>
      <c r="V16" s="606"/>
      <c r="W16" s="605"/>
    </row>
    <row r="17" spans="1:23" s="75" customFormat="1" ht="18" customHeight="1" x14ac:dyDescent="0.4">
      <c r="A17" s="594">
        <v>5</v>
      </c>
      <c r="B17" s="595"/>
      <c r="C17" s="95"/>
      <c r="D17" s="95"/>
      <c r="E17" s="96"/>
      <c r="F17" s="95"/>
      <c r="G17" s="596"/>
      <c r="H17" s="597"/>
      <c r="I17" s="604"/>
      <c r="J17" s="607"/>
      <c r="K17" s="604"/>
      <c r="L17" s="607"/>
      <c r="M17" s="604"/>
      <c r="N17" s="607"/>
      <c r="O17" s="604"/>
      <c r="P17" s="607"/>
      <c r="Q17" s="604"/>
      <c r="R17" s="607"/>
      <c r="S17" s="604"/>
      <c r="T17" s="607"/>
      <c r="U17" s="604"/>
      <c r="V17" s="607"/>
      <c r="W17" s="604"/>
    </row>
    <row r="18" spans="1:23" s="75" customFormat="1" ht="18" customHeight="1" x14ac:dyDescent="0.4">
      <c r="A18" s="594"/>
      <c r="B18" s="595"/>
      <c r="C18" s="97"/>
      <c r="D18" s="97"/>
      <c r="E18" s="98"/>
      <c r="F18" s="97"/>
      <c r="G18" s="596"/>
      <c r="H18" s="597"/>
      <c r="I18" s="604"/>
      <c r="J18" s="607"/>
      <c r="K18" s="604"/>
      <c r="L18" s="607"/>
      <c r="M18" s="604"/>
      <c r="N18" s="607"/>
      <c r="O18" s="604"/>
      <c r="P18" s="607"/>
      <c r="Q18" s="604"/>
      <c r="R18" s="607"/>
      <c r="S18" s="604"/>
      <c r="T18" s="607"/>
      <c r="U18" s="604"/>
      <c r="V18" s="607"/>
      <c r="W18" s="604"/>
    </row>
    <row r="19" spans="1:23" s="75" customFormat="1" ht="18" customHeight="1" x14ac:dyDescent="0.4">
      <c r="A19" s="594">
        <v>6</v>
      </c>
      <c r="B19" s="595"/>
      <c r="C19" s="99"/>
      <c r="D19" s="99"/>
      <c r="E19" s="100"/>
      <c r="F19" s="99"/>
      <c r="G19" s="602"/>
      <c r="H19" s="603"/>
      <c r="I19" s="605"/>
      <c r="J19" s="606"/>
      <c r="K19" s="605"/>
      <c r="L19" s="606"/>
      <c r="M19" s="605"/>
      <c r="N19" s="606"/>
      <c r="O19" s="605"/>
      <c r="P19" s="606"/>
      <c r="Q19" s="605"/>
      <c r="R19" s="606"/>
      <c r="S19" s="605"/>
      <c r="T19" s="606"/>
      <c r="U19" s="605"/>
      <c r="V19" s="606"/>
      <c r="W19" s="605"/>
    </row>
    <row r="20" spans="1:23" s="75" customFormat="1" ht="18" customHeight="1" x14ac:dyDescent="0.4">
      <c r="A20" s="594"/>
      <c r="B20" s="595"/>
      <c r="C20" s="97"/>
      <c r="D20" s="97"/>
      <c r="E20" s="98"/>
      <c r="F20" s="97"/>
      <c r="G20" s="602"/>
      <c r="H20" s="603"/>
      <c r="I20" s="605"/>
      <c r="J20" s="606"/>
      <c r="K20" s="605"/>
      <c r="L20" s="606"/>
      <c r="M20" s="605"/>
      <c r="N20" s="606"/>
      <c r="O20" s="605"/>
      <c r="P20" s="606"/>
      <c r="Q20" s="605"/>
      <c r="R20" s="606"/>
      <c r="S20" s="605"/>
      <c r="T20" s="606"/>
      <c r="U20" s="605"/>
      <c r="V20" s="606"/>
      <c r="W20" s="605"/>
    </row>
    <row r="21" spans="1:23" s="75" customFormat="1" ht="18" customHeight="1" x14ac:dyDescent="0.4">
      <c r="A21" s="594">
        <v>7</v>
      </c>
      <c r="B21" s="595"/>
      <c r="C21" s="95"/>
      <c r="D21" s="95"/>
      <c r="E21" s="96"/>
      <c r="F21" s="95"/>
      <c r="G21" s="600"/>
      <c r="H21" s="601"/>
      <c r="I21" s="604"/>
      <c r="J21" s="607"/>
      <c r="K21" s="604"/>
      <c r="L21" s="607"/>
      <c r="M21" s="604"/>
      <c r="N21" s="607"/>
      <c r="O21" s="604"/>
      <c r="P21" s="607"/>
      <c r="Q21" s="604"/>
      <c r="R21" s="607"/>
      <c r="S21" s="604"/>
      <c r="T21" s="607"/>
      <c r="U21" s="604"/>
      <c r="V21" s="607"/>
      <c r="W21" s="604"/>
    </row>
    <row r="22" spans="1:23" s="75" customFormat="1" ht="18" customHeight="1" x14ac:dyDescent="0.4">
      <c r="A22" s="594"/>
      <c r="B22" s="595"/>
      <c r="C22" s="101"/>
      <c r="D22" s="101"/>
      <c r="E22" s="102"/>
      <c r="F22" s="101"/>
      <c r="G22" s="600"/>
      <c r="H22" s="601"/>
      <c r="I22" s="604"/>
      <c r="J22" s="607"/>
      <c r="K22" s="604"/>
      <c r="L22" s="607"/>
      <c r="M22" s="604"/>
      <c r="N22" s="607"/>
      <c r="O22" s="604"/>
      <c r="P22" s="607"/>
      <c r="Q22" s="604"/>
      <c r="R22" s="607"/>
      <c r="S22" s="604"/>
      <c r="T22" s="607"/>
      <c r="U22" s="604"/>
      <c r="V22" s="607"/>
      <c r="W22" s="604"/>
    </row>
    <row r="23" spans="1:23" s="75" customFormat="1" ht="18" customHeight="1" x14ac:dyDescent="0.4">
      <c r="A23" s="594">
        <v>8</v>
      </c>
      <c r="B23" s="619">
        <v>45323</v>
      </c>
      <c r="C23" s="95"/>
      <c r="D23" s="95"/>
      <c r="E23" s="96"/>
      <c r="F23" s="95"/>
      <c r="G23" s="596"/>
      <c r="H23" s="597"/>
      <c r="I23" s="605"/>
      <c r="J23" s="606"/>
      <c r="K23" s="605"/>
      <c r="L23" s="606"/>
      <c r="M23" s="605"/>
      <c r="N23" s="606"/>
      <c r="O23" s="605"/>
      <c r="P23" s="606"/>
      <c r="Q23" s="605"/>
      <c r="R23" s="606"/>
      <c r="S23" s="605"/>
      <c r="T23" s="606"/>
      <c r="U23" s="605"/>
      <c r="V23" s="606"/>
      <c r="W23" s="605"/>
    </row>
    <row r="24" spans="1:23" s="75" customFormat="1" ht="18" customHeight="1" x14ac:dyDescent="0.4">
      <c r="A24" s="594"/>
      <c r="B24" s="595"/>
      <c r="C24" s="97"/>
      <c r="D24" s="97"/>
      <c r="E24" s="98"/>
      <c r="F24" s="97"/>
      <c r="G24" s="596"/>
      <c r="H24" s="597"/>
      <c r="I24" s="605"/>
      <c r="J24" s="606"/>
      <c r="K24" s="605"/>
      <c r="L24" s="606"/>
      <c r="M24" s="605"/>
      <c r="N24" s="606"/>
      <c r="O24" s="605"/>
      <c r="P24" s="606"/>
      <c r="Q24" s="605"/>
      <c r="R24" s="606"/>
      <c r="S24" s="605"/>
      <c r="T24" s="606"/>
      <c r="U24" s="605"/>
      <c r="V24" s="606"/>
      <c r="W24" s="605"/>
    </row>
    <row r="25" spans="1:23" s="75" customFormat="1" ht="18" customHeight="1" x14ac:dyDescent="0.4">
      <c r="A25" s="594">
        <v>9</v>
      </c>
      <c r="B25" s="595"/>
      <c r="C25" s="95"/>
      <c r="D25" s="95"/>
      <c r="E25" s="96"/>
      <c r="F25" s="95"/>
      <c r="G25" s="617"/>
      <c r="H25" s="618"/>
      <c r="I25" s="604"/>
      <c r="J25" s="607"/>
      <c r="K25" s="604"/>
      <c r="L25" s="607"/>
      <c r="M25" s="604"/>
      <c r="N25" s="607"/>
      <c r="O25" s="615"/>
      <c r="P25" s="616"/>
      <c r="Q25" s="604"/>
      <c r="R25" s="607"/>
      <c r="S25" s="604"/>
      <c r="T25" s="607"/>
      <c r="U25" s="604"/>
      <c r="V25" s="607"/>
      <c r="W25" s="604"/>
    </row>
    <row r="26" spans="1:23" s="75" customFormat="1" ht="18" customHeight="1" x14ac:dyDescent="0.4">
      <c r="A26" s="594"/>
      <c r="B26" s="595"/>
      <c r="C26" s="97"/>
      <c r="D26" s="97"/>
      <c r="E26" s="98"/>
      <c r="F26" s="97"/>
      <c r="G26" s="617"/>
      <c r="H26" s="618"/>
      <c r="I26" s="604"/>
      <c r="J26" s="607"/>
      <c r="K26" s="604"/>
      <c r="L26" s="607"/>
      <c r="M26" s="604"/>
      <c r="N26" s="607"/>
      <c r="O26" s="615"/>
      <c r="P26" s="616"/>
      <c r="Q26" s="604"/>
      <c r="R26" s="607"/>
      <c r="S26" s="604"/>
      <c r="T26" s="607"/>
      <c r="U26" s="604"/>
      <c r="V26" s="607"/>
      <c r="W26" s="604"/>
    </row>
    <row r="27" spans="1:23" s="75" customFormat="1" ht="18" customHeight="1" x14ac:dyDescent="0.4">
      <c r="A27" s="594">
        <v>10</v>
      </c>
      <c r="B27" s="595"/>
      <c r="C27" s="99"/>
      <c r="D27" s="99"/>
      <c r="E27" s="100"/>
      <c r="F27" s="99"/>
      <c r="G27" s="602"/>
      <c r="H27" s="603"/>
      <c r="I27" s="605"/>
      <c r="J27" s="606"/>
      <c r="K27" s="605"/>
      <c r="L27" s="606"/>
      <c r="M27" s="605"/>
      <c r="N27" s="606"/>
      <c r="O27" s="605"/>
      <c r="P27" s="606"/>
      <c r="Q27" s="605"/>
      <c r="R27" s="606"/>
      <c r="S27" s="605"/>
      <c r="T27" s="606"/>
      <c r="U27" s="605"/>
      <c r="V27" s="606"/>
      <c r="W27" s="605"/>
    </row>
    <row r="28" spans="1:23" s="75" customFormat="1" ht="18" customHeight="1" x14ac:dyDescent="0.4">
      <c r="A28" s="594"/>
      <c r="B28" s="595"/>
      <c r="C28" s="97"/>
      <c r="D28" s="97"/>
      <c r="E28" s="98"/>
      <c r="F28" s="97"/>
      <c r="G28" s="602"/>
      <c r="H28" s="603"/>
      <c r="I28" s="605"/>
      <c r="J28" s="606"/>
      <c r="K28" s="605"/>
      <c r="L28" s="606"/>
      <c r="M28" s="605"/>
      <c r="N28" s="606"/>
      <c r="O28" s="605"/>
      <c r="P28" s="606"/>
      <c r="Q28" s="605"/>
      <c r="R28" s="606"/>
      <c r="S28" s="605"/>
      <c r="T28" s="606"/>
      <c r="U28" s="605"/>
      <c r="V28" s="606"/>
      <c r="W28" s="605"/>
    </row>
    <row r="29" spans="1:23" s="75" customFormat="1" ht="18" customHeight="1" x14ac:dyDescent="0.4">
      <c r="A29" s="594">
        <v>11</v>
      </c>
      <c r="B29" s="595"/>
      <c r="C29" s="95"/>
      <c r="D29" s="95"/>
      <c r="E29" s="96"/>
      <c r="F29" s="95"/>
      <c r="G29" s="600"/>
      <c r="H29" s="601"/>
      <c r="I29" s="604"/>
      <c r="J29" s="607"/>
      <c r="K29" s="604"/>
      <c r="L29" s="607"/>
      <c r="M29" s="604"/>
      <c r="N29" s="607"/>
      <c r="O29" s="604"/>
      <c r="P29" s="607"/>
      <c r="Q29" s="604"/>
      <c r="R29" s="607"/>
      <c r="S29" s="604"/>
      <c r="T29" s="607"/>
      <c r="U29" s="604"/>
      <c r="V29" s="607"/>
      <c r="W29" s="604"/>
    </row>
    <row r="30" spans="1:23" s="75" customFormat="1" ht="18" customHeight="1" x14ac:dyDescent="0.4">
      <c r="A30" s="594"/>
      <c r="B30" s="595"/>
      <c r="C30" s="101"/>
      <c r="D30" s="101"/>
      <c r="E30" s="102"/>
      <c r="F30" s="101"/>
      <c r="G30" s="600"/>
      <c r="H30" s="601"/>
      <c r="I30" s="604"/>
      <c r="J30" s="607"/>
      <c r="K30" s="604"/>
      <c r="L30" s="607"/>
      <c r="M30" s="604"/>
      <c r="N30" s="607"/>
      <c r="O30" s="604"/>
      <c r="P30" s="607"/>
      <c r="Q30" s="604"/>
      <c r="R30" s="607"/>
      <c r="S30" s="604"/>
      <c r="T30" s="607"/>
      <c r="U30" s="604"/>
      <c r="V30" s="607"/>
      <c r="W30" s="604"/>
    </row>
    <row r="31" spans="1:23" s="75" customFormat="1" ht="18" customHeight="1" x14ac:dyDescent="0.4">
      <c r="A31" s="594">
        <v>12</v>
      </c>
      <c r="B31" s="595"/>
      <c r="C31" s="95"/>
      <c r="D31" s="95"/>
      <c r="E31" s="96"/>
      <c r="F31" s="95"/>
      <c r="G31" s="596"/>
      <c r="H31" s="612"/>
      <c r="I31" s="613"/>
      <c r="J31" s="614"/>
      <c r="K31" s="613"/>
      <c r="L31" s="614"/>
      <c r="M31" s="613"/>
      <c r="N31" s="614"/>
      <c r="O31" s="613"/>
      <c r="P31" s="614"/>
      <c r="Q31" s="605"/>
      <c r="R31" s="606"/>
      <c r="S31" s="605"/>
      <c r="T31" s="606"/>
      <c r="U31" s="605"/>
      <c r="V31" s="606"/>
      <c r="W31" s="605"/>
    </row>
    <row r="32" spans="1:23" s="75" customFormat="1" ht="18" customHeight="1" x14ac:dyDescent="0.4">
      <c r="A32" s="594"/>
      <c r="B32" s="595"/>
      <c r="C32" s="97"/>
      <c r="D32" s="97"/>
      <c r="E32" s="98"/>
      <c r="F32" s="97"/>
      <c r="G32" s="596"/>
      <c r="H32" s="612"/>
      <c r="I32" s="613"/>
      <c r="J32" s="614"/>
      <c r="K32" s="613"/>
      <c r="L32" s="614"/>
      <c r="M32" s="613"/>
      <c r="N32" s="614"/>
      <c r="O32" s="613"/>
      <c r="P32" s="614"/>
      <c r="Q32" s="605"/>
      <c r="R32" s="606"/>
      <c r="S32" s="605"/>
      <c r="T32" s="606"/>
      <c r="U32" s="605"/>
      <c r="V32" s="606"/>
      <c r="W32" s="605"/>
    </row>
    <row r="33" spans="1:23" s="75" customFormat="1" ht="18" customHeight="1" x14ac:dyDescent="0.4">
      <c r="A33" s="594">
        <v>13</v>
      </c>
      <c r="B33" s="610"/>
      <c r="C33" s="99"/>
      <c r="D33" s="99"/>
      <c r="E33" s="100"/>
      <c r="F33" s="99"/>
      <c r="G33" s="602"/>
      <c r="H33" s="611"/>
      <c r="I33" s="609"/>
      <c r="J33" s="608"/>
      <c r="K33" s="609"/>
      <c r="L33" s="608"/>
      <c r="M33" s="609"/>
      <c r="N33" s="608"/>
      <c r="O33" s="609"/>
      <c r="P33" s="608"/>
      <c r="Q33" s="604"/>
      <c r="R33" s="607"/>
      <c r="S33" s="604"/>
      <c r="T33" s="607"/>
      <c r="U33" s="604"/>
      <c r="V33" s="607"/>
      <c r="W33" s="604"/>
    </row>
    <row r="34" spans="1:23" s="75" customFormat="1" ht="18" customHeight="1" x14ac:dyDescent="0.4">
      <c r="A34" s="594"/>
      <c r="B34" s="610"/>
      <c r="C34" s="97"/>
      <c r="D34" s="97"/>
      <c r="E34" s="98"/>
      <c r="F34" s="97"/>
      <c r="G34" s="602"/>
      <c r="H34" s="611"/>
      <c r="I34" s="609"/>
      <c r="J34" s="608"/>
      <c r="K34" s="609"/>
      <c r="L34" s="608"/>
      <c r="M34" s="609"/>
      <c r="N34" s="608"/>
      <c r="O34" s="609"/>
      <c r="P34" s="608"/>
      <c r="Q34" s="604"/>
      <c r="R34" s="607"/>
      <c r="S34" s="604"/>
      <c r="T34" s="607"/>
      <c r="U34" s="604"/>
      <c r="V34" s="607"/>
      <c r="W34" s="604"/>
    </row>
    <row r="35" spans="1:23" s="75" customFormat="1" ht="18" customHeight="1" x14ac:dyDescent="0.4">
      <c r="A35" s="594">
        <v>14</v>
      </c>
      <c r="B35" s="595"/>
      <c r="C35" s="99"/>
      <c r="D35" s="99"/>
      <c r="E35" s="100"/>
      <c r="F35" s="99"/>
      <c r="G35" s="602"/>
      <c r="H35" s="603"/>
      <c r="I35" s="605"/>
      <c r="J35" s="606"/>
      <c r="K35" s="605"/>
      <c r="L35" s="606"/>
      <c r="M35" s="605"/>
      <c r="N35" s="606"/>
      <c r="O35" s="605"/>
      <c r="P35" s="606"/>
      <c r="Q35" s="605"/>
      <c r="R35" s="606"/>
      <c r="S35" s="605"/>
      <c r="T35" s="606"/>
      <c r="U35" s="605"/>
      <c r="V35" s="606"/>
      <c r="W35" s="605"/>
    </row>
    <row r="36" spans="1:23" s="75" customFormat="1" ht="18" customHeight="1" x14ac:dyDescent="0.4">
      <c r="A36" s="594"/>
      <c r="B36" s="595"/>
      <c r="C36" s="97"/>
      <c r="D36" s="97"/>
      <c r="E36" s="98"/>
      <c r="F36" s="97"/>
      <c r="G36" s="602"/>
      <c r="H36" s="603"/>
      <c r="I36" s="605"/>
      <c r="J36" s="606"/>
      <c r="K36" s="605"/>
      <c r="L36" s="606"/>
      <c r="M36" s="605"/>
      <c r="N36" s="606"/>
      <c r="O36" s="605"/>
      <c r="P36" s="606"/>
      <c r="Q36" s="605"/>
      <c r="R36" s="606"/>
      <c r="S36" s="605"/>
      <c r="T36" s="606"/>
      <c r="U36" s="605"/>
      <c r="V36" s="606"/>
      <c r="W36" s="605"/>
    </row>
    <row r="37" spans="1:23" s="75" customFormat="1" ht="18" customHeight="1" x14ac:dyDescent="0.4">
      <c r="A37" s="594">
        <v>15</v>
      </c>
      <c r="B37" s="595"/>
      <c r="C37" s="95"/>
      <c r="D37" s="95"/>
      <c r="E37" s="96"/>
      <c r="F37" s="95"/>
      <c r="G37" s="600"/>
      <c r="H37" s="601"/>
      <c r="I37" s="604"/>
      <c r="J37" s="607"/>
      <c r="K37" s="604"/>
      <c r="L37" s="607"/>
      <c r="M37" s="604"/>
      <c r="N37" s="607"/>
      <c r="O37" s="604"/>
      <c r="P37" s="607"/>
      <c r="Q37" s="604"/>
      <c r="R37" s="607"/>
      <c r="S37" s="604"/>
      <c r="T37" s="607"/>
      <c r="U37" s="604"/>
      <c r="V37" s="607"/>
      <c r="W37" s="604"/>
    </row>
    <row r="38" spans="1:23" s="75" customFormat="1" ht="18" customHeight="1" x14ac:dyDescent="0.4">
      <c r="A38" s="594"/>
      <c r="B38" s="595"/>
      <c r="C38" s="101"/>
      <c r="D38" s="101"/>
      <c r="E38" s="102"/>
      <c r="F38" s="101"/>
      <c r="G38" s="600"/>
      <c r="H38" s="601"/>
      <c r="I38" s="604"/>
      <c r="J38" s="607"/>
      <c r="K38" s="604"/>
      <c r="L38" s="607"/>
      <c r="M38" s="604"/>
      <c r="N38" s="607"/>
      <c r="O38" s="604"/>
      <c r="P38" s="607"/>
      <c r="Q38" s="604"/>
      <c r="R38" s="607"/>
      <c r="S38" s="604"/>
      <c r="T38" s="607"/>
      <c r="U38" s="604"/>
      <c r="V38" s="607"/>
      <c r="W38" s="604"/>
    </row>
    <row r="39" spans="1:23" s="75" customFormat="1" ht="18" customHeight="1" x14ac:dyDescent="0.4">
      <c r="A39" s="594">
        <v>16</v>
      </c>
      <c r="B39" s="595"/>
      <c r="C39" s="95"/>
      <c r="D39" s="95"/>
      <c r="E39" s="96"/>
      <c r="F39" s="95"/>
      <c r="G39" s="596"/>
      <c r="H39" s="597"/>
      <c r="I39" s="605"/>
      <c r="J39" s="606"/>
      <c r="K39" s="605"/>
      <c r="L39" s="606"/>
      <c r="M39" s="605"/>
      <c r="N39" s="606"/>
      <c r="O39" s="605"/>
      <c r="P39" s="606"/>
      <c r="Q39" s="605"/>
      <c r="R39" s="606"/>
      <c r="S39" s="605"/>
      <c r="T39" s="606"/>
      <c r="U39" s="605"/>
      <c r="V39" s="606"/>
      <c r="W39" s="605"/>
    </row>
    <row r="40" spans="1:23" s="75" customFormat="1" ht="18" customHeight="1" x14ac:dyDescent="0.4">
      <c r="A40" s="594"/>
      <c r="B40" s="595"/>
      <c r="C40" s="97"/>
      <c r="D40" s="97"/>
      <c r="E40" s="98"/>
      <c r="F40" s="97"/>
      <c r="G40" s="596"/>
      <c r="H40" s="597"/>
      <c r="I40" s="605"/>
      <c r="J40" s="606"/>
      <c r="K40" s="605"/>
      <c r="L40" s="606"/>
      <c r="M40" s="605"/>
      <c r="N40" s="606"/>
      <c r="O40" s="605"/>
      <c r="P40" s="606"/>
      <c r="Q40" s="605"/>
      <c r="R40" s="606"/>
      <c r="S40" s="605"/>
      <c r="T40" s="606"/>
      <c r="U40" s="605"/>
      <c r="V40" s="606"/>
      <c r="W40" s="605"/>
    </row>
    <row r="41" spans="1:23" s="75" customFormat="1" ht="18" customHeight="1" x14ac:dyDescent="0.4">
      <c r="A41" s="594">
        <v>17</v>
      </c>
      <c r="B41" s="595"/>
      <c r="C41" s="95"/>
      <c r="D41" s="95"/>
      <c r="E41" s="96"/>
      <c r="F41" s="95"/>
      <c r="G41" s="596"/>
      <c r="H41" s="597"/>
      <c r="I41" s="604"/>
      <c r="J41" s="607"/>
      <c r="K41" s="604"/>
      <c r="L41" s="607"/>
      <c r="M41" s="604"/>
      <c r="N41" s="607"/>
      <c r="O41" s="604"/>
      <c r="P41" s="607"/>
      <c r="Q41" s="604"/>
      <c r="R41" s="607"/>
      <c r="S41" s="604"/>
      <c r="T41" s="607"/>
      <c r="U41" s="604"/>
      <c r="V41" s="607"/>
      <c r="W41" s="604"/>
    </row>
    <row r="42" spans="1:23" s="75" customFormat="1" ht="18" customHeight="1" x14ac:dyDescent="0.4">
      <c r="A42" s="594"/>
      <c r="B42" s="595"/>
      <c r="C42" s="97"/>
      <c r="D42" s="97"/>
      <c r="E42" s="98"/>
      <c r="F42" s="97"/>
      <c r="G42" s="596"/>
      <c r="H42" s="597"/>
      <c r="I42" s="604"/>
      <c r="J42" s="607"/>
      <c r="K42" s="604"/>
      <c r="L42" s="607"/>
      <c r="M42" s="604"/>
      <c r="N42" s="607"/>
      <c r="O42" s="604"/>
      <c r="P42" s="607"/>
      <c r="Q42" s="604"/>
      <c r="R42" s="607"/>
      <c r="S42" s="604"/>
      <c r="T42" s="607"/>
      <c r="U42" s="604"/>
      <c r="V42" s="607"/>
      <c r="W42" s="604"/>
    </row>
    <row r="43" spans="1:23" s="75" customFormat="1" ht="18" customHeight="1" x14ac:dyDescent="0.4">
      <c r="A43" s="594">
        <v>18</v>
      </c>
      <c r="B43" s="595"/>
      <c r="C43" s="99"/>
      <c r="D43" s="99"/>
      <c r="E43" s="100"/>
      <c r="F43" s="99"/>
      <c r="G43" s="602"/>
      <c r="H43" s="603"/>
      <c r="I43" s="605"/>
      <c r="J43" s="606"/>
      <c r="K43" s="605"/>
      <c r="L43" s="606"/>
      <c r="M43" s="605"/>
      <c r="N43" s="606"/>
      <c r="O43" s="605"/>
      <c r="P43" s="606"/>
      <c r="Q43" s="605"/>
      <c r="R43" s="606"/>
      <c r="S43" s="605"/>
      <c r="T43" s="606"/>
      <c r="U43" s="605"/>
      <c r="V43" s="606"/>
      <c r="W43" s="605"/>
    </row>
    <row r="44" spans="1:23" s="75" customFormat="1" ht="18" customHeight="1" x14ac:dyDescent="0.4">
      <c r="A44" s="594"/>
      <c r="B44" s="595"/>
      <c r="C44" s="97"/>
      <c r="D44" s="97"/>
      <c r="E44" s="98"/>
      <c r="F44" s="97"/>
      <c r="G44" s="602"/>
      <c r="H44" s="603"/>
      <c r="I44" s="605"/>
      <c r="J44" s="606"/>
      <c r="K44" s="605"/>
      <c r="L44" s="606"/>
      <c r="M44" s="605"/>
      <c r="N44" s="606"/>
      <c r="O44" s="605"/>
      <c r="P44" s="606"/>
      <c r="Q44" s="605"/>
      <c r="R44" s="606"/>
      <c r="S44" s="605"/>
      <c r="T44" s="606"/>
      <c r="U44" s="605"/>
      <c r="V44" s="606"/>
      <c r="W44" s="605"/>
    </row>
    <row r="45" spans="1:23" s="75" customFormat="1" ht="18" customHeight="1" x14ac:dyDescent="0.4">
      <c r="A45" s="594">
        <v>19</v>
      </c>
      <c r="B45" s="595"/>
      <c r="C45" s="95"/>
      <c r="D45" s="95"/>
      <c r="E45" s="96"/>
      <c r="F45" s="95"/>
      <c r="G45" s="600"/>
      <c r="H45" s="601"/>
      <c r="I45" s="604"/>
      <c r="J45" s="607"/>
      <c r="K45" s="604"/>
      <c r="L45" s="607"/>
      <c r="M45" s="604"/>
      <c r="N45" s="607"/>
      <c r="O45" s="604"/>
      <c r="P45" s="607"/>
      <c r="Q45" s="604"/>
      <c r="R45" s="607"/>
      <c r="S45" s="604"/>
      <c r="T45" s="607"/>
      <c r="U45" s="604"/>
      <c r="V45" s="607"/>
      <c r="W45" s="604"/>
    </row>
    <row r="46" spans="1:23" s="75" customFormat="1" ht="18" customHeight="1" x14ac:dyDescent="0.4">
      <c r="A46" s="594"/>
      <c r="B46" s="595"/>
      <c r="C46" s="101"/>
      <c r="D46" s="101"/>
      <c r="E46" s="102"/>
      <c r="F46" s="101"/>
      <c r="G46" s="600"/>
      <c r="H46" s="601"/>
      <c r="I46" s="604"/>
      <c r="J46" s="607"/>
      <c r="K46" s="604"/>
      <c r="L46" s="607"/>
      <c r="M46" s="604"/>
      <c r="N46" s="607"/>
      <c r="O46" s="604"/>
      <c r="P46" s="607"/>
      <c r="Q46" s="604"/>
      <c r="R46" s="607"/>
      <c r="S46" s="604"/>
      <c r="T46" s="607"/>
      <c r="U46" s="604"/>
      <c r="V46" s="607"/>
      <c r="W46" s="604"/>
    </row>
    <row r="47" spans="1:23" s="75" customFormat="1" ht="18" customHeight="1" x14ac:dyDescent="0.4">
      <c r="A47" s="594">
        <v>20</v>
      </c>
      <c r="B47" s="595"/>
      <c r="C47" s="95"/>
      <c r="D47" s="95"/>
      <c r="E47" s="96"/>
      <c r="F47" s="95"/>
      <c r="G47" s="596"/>
      <c r="H47" s="597"/>
      <c r="I47" s="605"/>
      <c r="J47" s="606"/>
      <c r="K47" s="605"/>
      <c r="L47" s="606"/>
      <c r="M47" s="605"/>
      <c r="N47" s="606"/>
      <c r="O47" s="605"/>
      <c r="P47" s="606"/>
      <c r="Q47" s="605"/>
      <c r="R47" s="606"/>
      <c r="S47" s="605"/>
      <c r="T47" s="606"/>
      <c r="U47" s="605"/>
      <c r="V47" s="606"/>
      <c r="W47" s="605"/>
    </row>
    <row r="48" spans="1:23" s="75" customFormat="1" ht="19.5" customHeight="1" thickBot="1" x14ac:dyDescent="0.45">
      <c r="A48" s="594"/>
      <c r="B48" s="595"/>
      <c r="C48" s="97"/>
      <c r="D48" s="97"/>
      <c r="E48" s="98"/>
      <c r="F48" s="97"/>
      <c r="G48" s="596"/>
      <c r="H48" s="597"/>
      <c r="I48" s="605"/>
      <c r="J48" s="606"/>
      <c r="K48" s="605"/>
      <c r="L48" s="606"/>
      <c r="M48" s="605"/>
      <c r="N48" s="606"/>
      <c r="O48" s="605"/>
      <c r="P48" s="606"/>
      <c r="Q48" s="605"/>
      <c r="R48" s="606"/>
      <c r="S48" s="605"/>
      <c r="T48" s="606"/>
      <c r="U48" s="605"/>
      <c r="V48" s="606"/>
      <c r="W48" s="605"/>
    </row>
    <row r="49" spans="1:23" s="75" customFormat="1" ht="19.5" hidden="1" customHeight="1" outlineLevel="1" x14ac:dyDescent="0.4">
      <c r="A49" s="594">
        <v>21</v>
      </c>
      <c r="B49" s="595"/>
      <c r="C49" s="95" t="e">
        <f>IF(#REF!="","",VLOOKUP(#REF!,[0]!LT,2))</f>
        <v>#REF!</v>
      </c>
      <c r="D49" s="95" t="e">
        <f>IF(#REF!="","",VLOOKUP(#REF!,[0]!LT,3))</f>
        <v>#REF!</v>
      </c>
      <c r="E49" s="96" t="e">
        <f>IF(#REF!="","",VLOOKUP(#REF!,[0]!LT,5))</f>
        <v>#REF!</v>
      </c>
      <c r="F49" s="95" t="e">
        <f>IF(#REF!="","",VLOOKUP(#REF!,[0]!LT,4))</f>
        <v>#REF!</v>
      </c>
      <c r="G49" s="596" t="e">
        <f>IF(F49=F50,F49,CONCATENATE(F49," / ",F50))</f>
        <v>#REF!</v>
      </c>
      <c r="H49" s="597" t="e">
        <f t="array" ref="H49">IF(E49:G49="","",SUM(E49+E50))</f>
        <v>#REF!</v>
      </c>
      <c r="I49" s="598" t="e">
        <f>IF(#REF!=$I$8,#REF!,"")</f>
        <v>#REF!</v>
      </c>
      <c r="J49" s="599" t="e">
        <f>IF(#REF!=$J$8,#REF!,"")</f>
        <v>#REF!</v>
      </c>
      <c r="K49" s="598" t="e">
        <f>IF(#REF!=$K$8,#REF!,"")</f>
        <v>#REF!</v>
      </c>
      <c r="L49" s="599" t="e">
        <f>IF(#REF!=$L$8,#REF!,"")</f>
        <v>#REF!</v>
      </c>
      <c r="M49" s="598" t="e">
        <f>IF(#REF!=$M$8,#REF!,"")</f>
        <v>#REF!</v>
      </c>
      <c r="N49" s="599" t="e">
        <f>IF(#REF!=$N$8,#REF!,"")</f>
        <v>#REF!</v>
      </c>
      <c r="O49" s="598" t="e">
        <f>IF(#REF!=$O$8,#REF!,"")</f>
        <v>#REF!</v>
      </c>
      <c r="P49" s="599" t="e">
        <f>IF(#REF!=$P$8,#REF!,"")</f>
        <v>#REF!</v>
      </c>
      <c r="Q49" s="598" t="e">
        <f>IF(#REF!=$Q$8,#REF!,"")</f>
        <v>#REF!</v>
      </c>
      <c r="R49" s="599" t="e">
        <f>IF(#REF!=$R$8,#REF!,"")</f>
        <v>#REF!</v>
      </c>
      <c r="S49" s="598" t="e">
        <f>IF(#REF!=$S$8,#REF!,"")</f>
        <v>#REF!</v>
      </c>
      <c r="T49" s="599" t="e">
        <f>IF(#REF!=$T$8,#REF!,"")</f>
        <v>#REF!</v>
      </c>
      <c r="U49" s="598" t="e">
        <f>IF(#REF!=$U$8,#REF!,"")</f>
        <v>#REF!</v>
      </c>
      <c r="V49" s="599" t="e">
        <f>IF(#REF!=$V$8,#REF!,"")</f>
        <v>#REF!</v>
      </c>
      <c r="W49" s="598" t="e">
        <f>IF(#REF!=$U$8,#REF!,"")</f>
        <v>#REF!</v>
      </c>
    </row>
    <row r="50" spans="1:23" s="75" customFormat="1" ht="19.5" hidden="1" customHeight="1" outlineLevel="1" x14ac:dyDescent="0.4">
      <c r="A50" s="594"/>
      <c r="B50" s="595"/>
      <c r="C50" s="97" t="e">
        <f>IF(#REF!="","",VLOOKUP(#REF!,[0]!LT,2))</f>
        <v>#REF!</v>
      </c>
      <c r="D50" s="97" t="e">
        <f>IF(#REF!="","",VLOOKUP(#REF!,[0]!LT,3))</f>
        <v>#REF!</v>
      </c>
      <c r="E50" s="98" t="e">
        <f>IF(#REF!="","",VLOOKUP(#REF!,[0]!LT,5))</f>
        <v>#REF!</v>
      </c>
      <c r="F50" s="97" t="e">
        <f>IF(#REF!="","",VLOOKUP(#REF!,[0]!LT,4))</f>
        <v>#REF!</v>
      </c>
      <c r="G50" s="596"/>
      <c r="H50" s="597"/>
      <c r="I50" s="598"/>
      <c r="J50" s="599"/>
      <c r="K50" s="598"/>
      <c r="L50" s="599"/>
      <c r="M50" s="598"/>
      <c r="N50" s="599"/>
      <c r="O50" s="598"/>
      <c r="P50" s="599"/>
      <c r="Q50" s="598"/>
      <c r="R50" s="599"/>
      <c r="S50" s="598"/>
      <c r="T50" s="599"/>
      <c r="U50" s="598"/>
      <c r="V50" s="599"/>
      <c r="W50" s="598"/>
    </row>
    <row r="51" spans="1:23" s="75" customFormat="1" ht="19.5" hidden="1" customHeight="1" outlineLevel="1" x14ac:dyDescent="0.4">
      <c r="A51" s="594">
        <v>22</v>
      </c>
      <c r="B51" s="595"/>
      <c r="C51" s="99" t="e">
        <f>IF(#REF!="","",VLOOKUP(#REF!,[0]!LT,2))</f>
        <v>#REF!</v>
      </c>
      <c r="D51" s="99" t="e">
        <f>IF(#REF!="","",VLOOKUP(#REF!,[0]!LT,3))</f>
        <v>#REF!</v>
      </c>
      <c r="E51" s="100" t="e">
        <f>IF(#REF!="","",VLOOKUP(#REF!,[0]!LT,5))</f>
        <v>#REF!</v>
      </c>
      <c r="F51" s="99" t="e">
        <f>IF(#REF!="","",VLOOKUP(#REF!,[0]!LT,4))</f>
        <v>#REF!</v>
      </c>
      <c r="G51" s="602" t="e">
        <f>IF(F51=F52,F51,CONCATENATE(F51," / ",F52))</f>
        <v>#REF!</v>
      </c>
      <c r="H51" s="603" t="e">
        <f t="array" ref="H51">IF(E51:G51="","",SUM(E51+E52))</f>
        <v>#REF!</v>
      </c>
      <c r="I51" s="598" t="e">
        <f>IF(#REF!=$I$8,#REF!,"")</f>
        <v>#REF!</v>
      </c>
      <c r="J51" s="599" t="e">
        <f>IF(#REF!=$J$8,#REF!,"")</f>
        <v>#REF!</v>
      </c>
      <c r="K51" s="598" t="e">
        <f>IF(#REF!=$K$8,#REF!,"")</f>
        <v>#REF!</v>
      </c>
      <c r="L51" s="599" t="e">
        <f>IF(#REF!=$L$8,#REF!,"")</f>
        <v>#REF!</v>
      </c>
      <c r="M51" s="598" t="e">
        <f>IF(#REF!=$M$8,#REF!,"")</f>
        <v>#REF!</v>
      </c>
      <c r="N51" s="599" t="e">
        <f>IF(#REF!=$N$8,#REF!,"")</f>
        <v>#REF!</v>
      </c>
      <c r="O51" s="598" t="e">
        <f>IF(#REF!=$O$8,#REF!,"")</f>
        <v>#REF!</v>
      </c>
      <c r="P51" s="599" t="e">
        <f>IF(#REF!=$P$8,#REF!,"")</f>
        <v>#REF!</v>
      </c>
      <c r="Q51" s="598" t="e">
        <f>IF(#REF!=$Q$8,#REF!,"")</f>
        <v>#REF!</v>
      </c>
      <c r="R51" s="599" t="e">
        <f>IF(#REF!=$R$8,#REF!,"")</f>
        <v>#REF!</v>
      </c>
      <c r="S51" s="598" t="e">
        <f>IF(#REF!=$S$8,#REF!,"")</f>
        <v>#REF!</v>
      </c>
      <c r="T51" s="599" t="e">
        <f>IF(#REF!=$T$8,#REF!,"")</f>
        <v>#REF!</v>
      </c>
      <c r="U51" s="598" t="e">
        <f>IF(#REF!=$U$8,#REF!,"")</f>
        <v>#REF!</v>
      </c>
      <c r="V51" s="599" t="e">
        <f>IF(#REF!=$V$8,#REF!,"")</f>
        <v>#REF!</v>
      </c>
      <c r="W51" s="598" t="e">
        <f>IF(#REF!=$U$8,#REF!,"")</f>
        <v>#REF!</v>
      </c>
    </row>
    <row r="52" spans="1:23" s="75" customFormat="1" ht="19.5" hidden="1" customHeight="1" outlineLevel="1" x14ac:dyDescent="0.4">
      <c r="A52" s="594"/>
      <c r="B52" s="595"/>
      <c r="C52" s="97" t="e">
        <f>IF(#REF!="","",VLOOKUP(#REF!,[0]!LT,2))</f>
        <v>#REF!</v>
      </c>
      <c r="D52" s="97" t="e">
        <f>IF(#REF!="","",VLOOKUP(#REF!,[0]!LT,3))</f>
        <v>#REF!</v>
      </c>
      <c r="E52" s="98" t="e">
        <f>IF(#REF!="","",VLOOKUP(#REF!,[0]!LT,5))</f>
        <v>#REF!</v>
      </c>
      <c r="F52" s="97" t="e">
        <f>IF(#REF!="","",VLOOKUP(#REF!,[0]!LT,4))</f>
        <v>#REF!</v>
      </c>
      <c r="G52" s="602"/>
      <c r="H52" s="603"/>
      <c r="I52" s="598"/>
      <c r="J52" s="599"/>
      <c r="K52" s="598"/>
      <c r="L52" s="599"/>
      <c r="M52" s="598"/>
      <c r="N52" s="599"/>
      <c r="O52" s="598"/>
      <c r="P52" s="599"/>
      <c r="Q52" s="598"/>
      <c r="R52" s="599"/>
      <c r="S52" s="598"/>
      <c r="T52" s="599"/>
      <c r="U52" s="598"/>
      <c r="V52" s="599"/>
      <c r="W52" s="598"/>
    </row>
    <row r="53" spans="1:23" s="75" customFormat="1" ht="19.5" hidden="1" customHeight="1" outlineLevel="1" x14ac:dyDescent="0.4">
      <c r="A53" s="594">
        <v>23</v>
      </c>
      <c r="B53" s="595"/>
      <c r="C53" s="95" t="e">
        <f>IF(#REF!="","",VLOOKUP(#REF!,[0]!LT,2))</f>
        <v>#REF!</v>
      </c>
      <c r="D53" s="95" t="e">
        <f>IF(#REF!="","",VLOOKUP(#REF!,[0]!LT,3))</f>
        <v>#REF!</v>
      </c>
      <c r="E53" s="96" t="e">
        <f>IF(#REF!="","",VLOOKUP(#REF!,[0]!LT,5))</f>
        <v>#REF!</v>
      </c>
      <c r="F53" s="95" t="e">
        <f>IF(#REF!="","",VLOOKUP(#REF!,[0]!LT,4))</f>
        <v>#REF!</v>
      </c>
      <c r="G53" s="600" t="e">
        <f>IF(F53=F54,F53,CONCATENATE(F53," / ",F54))</f>
        <v>#REF!</v>
      </c>
      <c r="H53" s="601" t="e">
        <f t="array" ref="H53">IF(E53:G53="","",SUM(E53+E54))</f>
        <v>#REF!</v>
      </c>
      <c r="I53" s="598" t="e">
        <f>IF(#REF!=$I$8,#REF!,"")</f>
        <v>#REF!</v>
      </c>
      <c r="J53" s="599" t="e">
        <f>IF(#REF!=$J$8,#REF!,"")</f>
        <v>#REF!</v>
      </c>
      <c r="K53" s="598" t="e">
        <f>IF(#REF!=$K$8,#REF!,"")</f>
        <v>#REF!</v>
      </c>
      <c r="L53" s="599" t="e">
        <f>IF(#REF!=$L$8,#REF!,"")</f>
        <v>#REF!</v>
      </c>
      <c r="M53" s="598" t="e">
        <f>IF(#REF!=$M$8,#REF!,"")</f>
        <v>#REF!</v>
      </c>
      <c r="N53" s="599" t="e">
        <f>IF(#REF!=$N$8,#REF!,"")</f>
        <v>#REF!</v>
      </c>
      <c r="O53" s="598" t="e">
        <f>IF(#REF!=$O$8,#REF!,"")</f>
        <v>#REF!</v>
      </c>
      <c r="P53" s="599" t="e">
        <f>IF(#REF!=$P$8,#REF!,"")</f>
        <v>#REF!</v>
      </c>
      <c r="Q53" s="598" t="e">
        <f>IF(#REF!=$Q$8,#REF!,"")</f>
        <v>#REF!</v>
      </c>
      <c r="R53" s="599" t="e">
        <f>IF(#REF!=$R$8,#REF!,"")</f>
        <v>#REF!</v>
      </c>
      <c r="S53" s="598" t="e">
        <f>IF(#REF!=$S$8,#REF!,"")</f>
        <v>#REF!</v>
      </c>
      <c r="T53" s="599" t="e">
        <f>IF(#REF!=$T$8,#REF!,"")</f>
        <v>#REF!</v>
      </c>
      <c r="U53" s="598" t="e">
        <f>IF(#REF!=$U$8,#REF!,"")</f>
        <v>#REF!</v>
      </c>
      <c r="V53" s="599" t="e">
        <f>IF(#REF!=$V$8,#REF!,"")</f>
        <v>#REF!</v>
      </c>
      <c r="W53" s="598" t="e">
        <f>IF(#REF!=$U$8,#REF!,"")</f>
        <v>#REF!</v>
      </c>
    </row>
    <row r="54" spans="1:23" s="75" customFormat="1" ht="19.5" hidden="1" customHeight="1" outlineLevel="1" x14ac:dyDescent="0.4">
      <c r="A54" s="594"/>
      <c r="B54" s="595"/>
      <c r="C54" s="101" t="e">
        <f>IF(#REF!="","",VLOOKUP(#REF!,[0]!LT,2))</f>
        <v>#REF!</v>
      </c>
      <c r="D54" s="101" t="e">
        <f>IF(#REF!="","",VLOOKUP(#REF!,[0]!LT,3))</f>
        <v>#REF!</v>
      </c>
      <c r="E54" s="102" t="e">
        <f>IF(#REF!="","",VLOOKUP(#REF!,[0]!LT,5))</f>
        <v>#REF!</v>
      </c>
      <c r="F54" s="101" t="e">
        <f>IF(#REF!="","",VLOOKUP(#REF!,[0]!LT,4))</f>
        <v>#REF!</v>
      </c>
      <c r="G54" s="600"/>
      <c r="H54" s="601"/>
      <c r="I54" s="598"/>
      <c r="J54" s="599"/>
      <c r="K54" s="598"/>
      <c r="L54" s="599"/>
      <c r="M54" s="598"/>
      <c r="N54" s="599"/>
      <c r="O54" s="598"/>
      <c r="P54" s="599"/>
      <c r="Q54" s="598"/>
      <c r="R54" s="599"/>
      <c r="S54" s="598"/>
      <c r="T54" s="599"/>
      <c r="U54" s="598"/>
      <c r="V54" s="599"/>
      <c r="W54" s="598"/>
    </row>
    <row r="55" spans="1:23" s="75" customFormat="1" ht="19.5" hidden="1" customHeight="1" outlineLevel="1" x14ac:dyDescent="0.4">
      <c r="A55" s="594">
        <v>24</v>
      </c>
      <c r="B55" s="595"/>
      <c r="C55" s="95" t="e">
        <f>IF(#REF!="","",VLOOKUP(#REF!,[0]!LT,2))</f>
        <v>#REF!</v>
      </c>
      <c r="D55" s="95" t="e">
        <f>IF(#REF!="","",VLOOKUP(#REF!,[0]!LT,3))</f>
        <v>#REF!</v>
      </c>
      <c r="E55" s="96" t="e">
        <f>IF(#REF!="","",VLOOKUP(#REF!,[0]!LT,5))</f>
        <v>#REF!</v>
      </c>
      <c r="F55" s="95" t="e">
        <f>IF(#REF!="","",VLOOKUP(#REF!,[0]!LT,4))</f>
        <v>#REF!</v>
      </c>
      <c r="G55" s="596" t="e">
        <f>IF(F55=F56,F55,CONCATENATE(F55," / ",F56))</f>
        <v>#REF!</v>
      </c>
      <c r="H55" s="597" t="e">
        <f t="array" ref="H55">IF(E55:G55="","",SUM(E55+E56))</f>
        <v>#REF!</v>
      </c>
      <c r="I55" s="598" t="e">
        <f>IF(#REF!=$I$8,#REF!,"")</f>
        <v>#REF!</v>
      </c>
      <c r="J55" s="599" t="e">
        <f>IF(#REF!=$J$8,#REF!,"")</f>
        <v>#REF!</v>
      </c>
      <c r="K55" s="598" t="e">
        <f>IF(#REF!=$K$8,#REF!,"")</f>
        <v>#REF!</v>
      </c>
      <c r="L55" s="599" t="e">
        <f>IF(#REF!=$L$8,#REF!,"")</f>
        <v>#REF!</v>
      </c>
      <c r="M55" s="598" t="e">
        <f>IF(#REF!=$M$8,#REF!,"")</f>
        <v>#REF!</v>
      </c>
      <c r="N55" s="599" t="e">
        <f>IF(#REF!=$N$8,#REF!,"")</f>
        <v>#REF!</v>
      </c>
      <c r="O55" s="598" t="e">
        <f>IF(#REF!=$O$8,#REF!,"")</f>
        <v>#REF!</v>
      </c>
      <c r="P55" s="599" t="e">
        <f>IF(#REF!=$P$8,#REF!,"")</f>
        <v>#REF!</v>
      </c>
      <c r="Q55" s="598" t="e">
        <f>IF(#REF!=$Q$8,#REF!,"")</f>
        <v>#REF!</v>
      </c>
      <c r="R55" s="599" t="e">
        <f>IF(#REF!=$R$8,#REF!,"")</f>
        <v>#REF!</v>
      </c>
      <c r="S55" s="598" t="e">
        <f>IF(#REF!=$S$8,#REF!,"")</f>
        <v>#REF!</v>
      </c>
      <c r="T55" s="599" t="e">
        <f>IF(#REF!=$T$8,#REF!,"")</f>
        <v>#REF!</v>
      </c>
      <c r="U55" s="598" t="e">
        <f>IF(#REF!=$U$8,#REF!,"")</f>
        <v>#REF!</v>
      </c>
      <c r="V55" s="599" t="e">
        <f>IF(#REF!=$V$8,#REF!,"")</f>
        <v>#REF!</v>
      </c>
      <c r="W55" s="598" t="e">
        <f>IF(#REF!=$U$8,#REF!,"")</f>
        <v>#REF!</v>
      </c>
    </row>
    <row r="56" spans="1:23" s="75" customFormat="1" ht="19.5" hidden="1" customHeight="1" outlineLevel="1" x14ac:dyDescent="0.4">
      <c r="A56" s="594"/>
      <c r="B56" s="595"/>
      <c r="C56" s="97" t="e">
        <f>IF(#REF!="","",VLOOKUP(#REF!,[0]!LT,2))</f>
        <v>#REF!</v>
      </c>
      <c r="D56" s="97" t="e">
        <f>IF(#REF!="","",VLOOKUP(#REF!,[0]!LT,3))</f>
        <v>#REF!</v>
      </c>
      <c r="E56" s="98" t="e">
        <f>IF(#REF!="","",VLOOKUP(#REF!,[0]!LT,5))</f>
        <v>#REF!</v>
      </c>
      <c r="F56" s="97" t="e">
        <f>IF(#REF!="","",VLOOKUP(#REF!,[0]!LT,4))</f>
        <v>#REF!</v>
      </c>
      <c r="G56" s="596"/>
      <c r="H56" s="597"/>
      <c r="I56" s="598"/>
      <c r="J56" s="599"/>
      <c r="K56" s="598"/>
      <c r="L56" s="599"/>
      <c r="M56" s="598"/>
      <c r="N56" s="599"/>
      <c r="O56" s="598"/>
      <c r="P56" s="599"/>
      <c r="Q56" s="598"/>
      <c r="R56" s="599"/>
      <c r="S56" s="598"/>
      <c r="T56" s="599"/>
      <c r="U56" s="598"/>
      <c r="V56" s="599"/>
      <c r="W56" s="598"/>
    </row>
    <row r="57" spans="1:23" s="75" customFormat="1" ht="19.5" hidden="1" customHeight="1" outlineLevel="1" x14ac:dyDescent="0.4">
      <c r="A57" s="594">
        <v>25</v>
      </c>
      <c r="B57" s="595"/>
      <c r="C57" s="95" t="e">
        <f>IF(#REF!="","",VLOOKUP(#REF!,[0]!LT,2))</f>
        <v>#REF!</v>
      </c>
      <c r="D57" s="95" t="e">
        <f>IF(#REF!="","",VLOOKUP(#REF!,[0]!LT,3))</f>
        <v>#REF!</v>
      </c>
      <c r="E57" s="96" t="e">
        <f>IF(#REF!="","",VLOOKUP(#REF!,[0]!LT,5))</f>
        <v>#REF!</v>
      </c>
      <c r="F57" s="95" t="e">
        <f>IF(#REF!="","",VLOOKUP(#REF!,[0]!LT,4))</f>
        <v>#REF!</v>
      </c>
      <c r="G57" s="596" t="e">
        <f>IF(F57=F58,F57,CONCATENATE(F57," / ",F58))</f>
        <v>#REF!</v>
      </c>
      <c r="H57" s="597" t="e">
        <f t="array" ref="H57">IF(E57:G57="","",SUM(E57+E58))</f>
        <v>#REF!</v>
      </c>
      <c r="I57" s="598" t="e">
        <f>IF(#REF!=$I$8,#REF!,"")</f>
        <v>#REF!</v>
      </c>
      <c r="J57" s="599" t="e">
        <f>IF(#REF!=$J$8,#REF!,"")</f>
        <v>#REF!</v>
      </c>
      <c r="K57" s="598" t="e">
        <f>IF(#REF!=$K$8,#REF!,"")</f>
        <v>#REF!</v>
      </c>
      <c r="L57" s="599" t="e">
        <f>IF(#REF!=$L$8,#REF!,"")</f>
        <v>#REF!</v>
      </c>
      <c r="M57" s="598" t="e">
        <f>IF(#REF!=$M$8,#REF!,"")</f>
        <v>#REF!</v>
      </c>
      <c r="N57" s="599" t="e">
        <f>IF(#REF!=$N$8,#REF!,"")</f>
        <v>#REF!</v>
      </c>
      <c r="O57" s="598" t="e">
        <f>IF(#REF!=$O$8,#REF!,"")</f>
        <v>#REF!</v>
      </c>
      <c r="P57" s="599" t="e">
        <f>IF(#REF!=$P$8,#REF!,"")</f>
        <v>#REF!</v>
      </c>
      <c r="Q57" s="598" t="e">
        <f>IF(#REF!=$Q$8,#REF!,"")</f>
        <v>#REF!</v>
      </c>
      <c r="R57" s="599" t="e">
        <f>IF(#REF!=$R$8,#REF!,"")</f>
        <v>#REF!</v>
      </c>
      <c r="S57" s="598" t="e">
        <f>IF(#REF!=$S$8,#REF!,"")</f>
        <v>#REF!</v>
      </c>
      <c r="T57" s="599" t="e">
        <f>IF(#REF!=$T$8,#REF!,"")</f>
        <v>#REF!</v>
      </c>
      <c r="U57" s="598" t="e">
        <f>IF(#REF!=$U$8,#REF!,"")</f>
        <v>#REF!</v>
      </c>
      <c r="V57" s="599" t="e">
        <f>IF(#REF!=$V$8,#REF!,"")</f>
        <v>#REF!</v>
      </c>
      <c r="W57" s="598" t="e">
        <f>IF(#REF!=$U$8,#REF!,"")</f>
        <v>#REF!</v>
      </c>
    </row>
    <row r="58" spans="1:23" s="75" customFormat="1" ht="19.5" hidden="1" customHeight="1" outlineLevel="1" x14ac:dyDescent="0.4">
      <c r="A58" s="594"/>
      <c r="B58" s="595"/>
      <c r="C58" s="97" t="e">
        <f>IF(#REF!="","",VLOOKUP(#REF!,[0]!LT,2))</f>
        <v>#REF!</v>
      </c>
      <c r="D58" s="97" t="e">
        <f>IF(#REF!="","",VLOOKUP(#REF!,[0]!LT,3))</f>
        <v>#REF!</v>
      </c>
      <c r="E58" s="98" t="e">
        <f>IF(#REF!="","",VLOOKUP(#REF!,[0]!LT,5))</f>
        <v>#REF!</v>
      </c>
      <c r="F58" s="97" t="e">
        <f>IF(#REF!="","",VLOOKUP(#REF!,[0]!LT,4))</f>
        <v>#REF!</v>
      </c>
      <c r="G58" s="596"/>
      <c r="H58" s="597"/>
      <c r="I58" s="598"/>
      <c r="J58" s="599"/>
      <c r="K58" s="598"/>
      <c r="L58" s="599"/>
      <c r="M58" s="598"/>
      <c r="N58" s="599"/>
      <c r="O58" s="598"/>
      <c r="P58" s="599"/>
      <c r="Q58" s="598"/>
      <c r="R58" s="599"/>
      <c r="S58" s="598"/>
      <c r="T58" s="599"/>
      <c r="U58" s="598"/>
      <c r="V58" s="599"/>
      <c r="W58" s="598"/>
    </row>
    <row r="59" spans="1:23" s="75" customFormat="1" ht="19.5" hidden="1" customHeight="1" outlineLevel="1" x14ac:dyDescent="0.4">
      <c r="A59" s="594">
        <v>26</v>
      </c>
      <c r="B59" s="595"/>
      <c r="C59" s="99" t="e">
        <f>IF(#REF!="","",VLOOKUP(#REF!,[0]!LT,2))</f>
        <v>#REF!</v>
      </c>
      <c r="D59" s="99" t="e">
        <f>IF(#REF!="","",VLOOKUP(#REF!,[0]!LT,3))</f>
        <v>#REF!</v>
      </c>
      <c r="E59" s="100" t="e">
        <f>IF(#REF!="","",VLOOKUP(#REF!,[0]!LT,5))</f>
        <v>#REF!</v>
      </c>
      <c r="F59" s="99" t="e">
        <f>IF(#REF!="","",VLOOKUP(#REF!,[0]!LT,4))</f>
        <v>#REF!</v>
      </c>
      <c r="G59" s="602" t="e">
        <f>IF(F59=F60,F59,CONCATENATE(F59," / ",F60))</f>
        <v>#REF!</v>
      </c>
      <c r="H59" s="603" t="e">
        <f t="array" ref="H59">IF(E59:G59="","",SUM(E59+E60))</f>
        <v>#REF!</v>
      </c>
      <c r="I59" s="598" t="e">
        <f>IF(#REF!=$I$8,#REF!,"")</f>
        <v>#REF!</v>
      </c>
      <c r="J59" s="599" t="e">
        <f>IF(#REF!=$J$8,#REF!,"")</f>
        <v>#REF!</v>
      </c>
      <c r="K59" s="598" t="e">
        <f>IF(#REF!=$K$8,#REF!,"")</f>
        <v>#REF!</v>
      </c>
      <c r="L59" s="599" t="e">
        <f>IF(#REF!=$L$8,#REF!,"")</f>
        <v>#REF!</v>
      </c>
      <c r="M59" s="598" t="e">
        <f>IF(#REF!=$M$8,#REF!,"")</f>
        <v>#REF!</v>
      </c>
      <c r="N59" s="599" t="e">
        <f>IF(#REF!=$N$8,#REF!,"")</f>
        <v>#REF!</v>
      </c>
      <c r="O59" s="598" t="e">
        <f>IF(#REF!=$O$8,#REF!,"")</f>
        <v>#REF!</v>
      </c>
      <c r="P59" s="599" t="e">
        <f>IF(#REF!=$P$8,#REF!,"")</f>
        <v>#REF!</v>
      </c>
      <c r="Q59" s="598" t="e">
        <f>IF(#REF!=$Q$8,#REF!,"")</f>
        <v>#REF!</v>
      </c>
      <c r="R59" s="599" t="e">
        <f>IF(#REF!=$R$8,#REF!,"")</f>
        <v>#REF!</v>
      </c>
      <c r="S59" s="598" t="e">
        <f>IF(#REF!=$S$8,#REF!,"")</f>
        <v>#REF!</v>
      </c>
      <c r="T59" s="599" t="e">
        <f>IF(#REF!=$T$8,#REF!,"")</f>
        <v>#REF!</v>
      </c>
      <c r="U59" s="598" t="e">
        <f>IF(#REF!=$U$8,#REF!,"")</f>
        <v>#REF!</v>
      </c>
      <c r="V59" s="599" t="e">
        <f>IF(#REF!=$V$8,#REF!,"")</f>
        <v>#REF!</v>
      </c>
      <c r="W59" s="598" t="e">
        <f>IF(#REF!=$U$8,#REF!,"")</f>
        <v>#REF!</v>
      </c>
    </row>
    <row r="60" spans="1:23" s="75" customFormat="1" ht="19.5" hidden="1" customHeight="1" outlineLevel="1" x14ac:dyDescent="0.4">
      <c r="A60" s="594"/>
      <c r="B60" s="595"/>
      <c r="C60" s="97" t="e">
        <f>IF(#REF!="","",VLOOKUP(#REF!,[0]!LT,2))</f>
        <v>#REF!</v>
      </c>
      <c r="D60" s="97" t="e">
        <f>IF(#REF!="","",VLOOKUP(#REF!,[0]!LT,3))</f>
        <v>#REF!</v>
      </c>
      <c r="E60" s="98" t="e">
        <f>IF(#REF!="","",VLOOKUP(#REF!,[0]!LT,5))</f>
        <v>#REF!</v>
      </c>
      <c r="F60" s="97" t="e">
        <f>IF(#REF!="","",VLOOKUP(#REF!,[0]!LT,4))</f>
        <v>#REF!</v>
      </c>
      <c r="G60" s="602"/>
      <c r="H60" s="603"/>
      <c r="I60" s="598"/>
      <c r="J60" s="599"/>
      <c r="K60" s="598"/>
      <c r="L60" s="599"/>
      <c r="M60" s="598"/>
      <c r="N60" s="599"/>
      <c r="O60" s="598"/>
      <c r="P60" s="599"/>
      <c r="Q60" s="598"/>
      <c r="R60" s="599"/>
      <c r="S60" s="598"/>
      <c r="T60" s="599"/>
      <c r="U60" s="598"/>
      <c r="V60" s="599"/>
      <c r="W60" s="598"/>
    </row>
    <row r="61" spans="1:23" s="75" customFormat="1" ht="19.5" hidden="1" customHeight="1" outlineLevel="1" x14ac:dyDescent="0.4">
      <c r="A61" s="594">
        <v>27</v>
      </c>
      <c r="B61" s="595"/>
      <c r="C61" s="95" t="e">
        <f>IF(#REF!="","",VLOOKUP(#REF!,[0]!LT,2))</f>
        <v>#REF!</v>
      </c>
      <c r="D61" s="95" t="e">
        <f>IF(#REF!="","",VLOOKUP(#REF!,[0]!LT,3))</f>
        <v>#REF!</v>
      </c>
      <c r="E61" s="96" t="e">
        <f>IF(#REF!="","",VLOOKUP(#REF!,[0]!LT,5))</f>
        <v>#REF!</v>
      </c>
      <c r="F61" s="95" t="e">
        <f>IF(#REF!="","",VLOOKUP(#REF!,[0]!LT,4))</f>
        <v>#REF!</v>
      </c>
      <c r="G61" s="600" t="e">
        <f>IF(F61=F62,F61,CONCATENATE(F61," / ",F62))</f>
        <v>#REF!</v>
      </c>
      <c r="H61" s="601" t="e">
        <f t="array" ref="H61">IF(E61:G61="","",SUM(E61+E62))</f>
        <v>#REF!</v>
      </c>
      <c r="I61" s="598" t="e">
        <f>IF(#REF!=$I$8,#REF!,"")</f>
        <v>#REF!</v>
      </c>
      <c r="J61" s="599" t="e">
        <f>IF(#REF!=$J$8,#REF!,"")</f>
        <v>#REF!</v>
      </c>
      <c r="K61" s="598" t="e">
        <f>IF(#REF!=$K$8,#REF!,"")</f>
        <v>#REF!</v>
      </c>
      <c r="L61" s="599" t="e">
        <f>IF(#REF!=$L$8,#REF!,"")</f>
        <v>#REF!</v>
      </c>
      <c r="M61" s="598" t="e">
        <f>IF(#REF!=$M$8,#REF!,"")</f>
        <v>#REF!</v>
      </c>
      <c r="N61" s="599" t="e">
        <f>IF(#REF!=$N$8,#REF!,"")</f>
        <v>#REF!</v>
      </c>
      <c r="O61" s="598" t="e">
        <f>IF(#REF!=$O$8,#REF!,"")</f>
        <v>#REF!</v>
      </c>
      <c r="P61" s="599" t="e">
        <f>IF(#REF!=$P$8,#REF!,"")</f>
        <v>#REF!</v>
      </c>
      <c r="Q61" s="598" t="e">
        <f>IF(#REF!=$Q$8,#REF!,"")</f>
        <v>#REF!</v>
      </c>
      <c r="R61" s="599" t="e">
        <f>IF(#REF!=$R$8,#REF!,"")</f>
        <v>#REF!</v>
      </c>
      <c r="S61" s="598" t="e">
        <f>IF(#REF!=$S$8,#REF!,"")</f>
        <v>#REF!</v>
      </c>
      <c r="T61" s="599" t="e">
        <f>IF(#REF!=$T$8,#REF!,"")</f>
        <v>#REF!</v>
      </c>
      <c r="U61" s="598" t="e">
        <f>IF(#REF!=$U$8,#REF!,"")</f>
        <v>#REF!</v>
      </c>
      <c r="V61" s="599" t="e">
        <f>IF(#REF!=$V$8,#REF!,"")</f>
        <v>#REF!</v>
      </c>
      <c r="W61" s="598" t="e">
        <f>IF(#REF!=$U$8,#REF!,"")</f>
        <v>#REF!</v>
      </c>
    </row>
    <row r="62" spans="1:23" s="75" customFormat="1" ht="19.5" hidden="1" customHeight="1" outlineLevel="1" x14ac:dyDescent="0.4">
      <c r="A62" s="594"/>
      <c r="B62" s="595"/>
      <c r="C62" s="101" t="e">
        <f>IF(#REF!="","",VLOOKUP(#REF!,[0]!LT,2))</f>
        <v>#REF!</v>
      </c>
      <c r="D62" s="101" t="e">
        <f>IF(#REF!="","",VLOOKUP(#REF!,[0]!LT,3))</f>
        <v>#REF!</v>
      </c>
      <c r="E62" s="102" t="e">
        <f>IF(#REF!="","",VLOOKUP(#REF!,[0]!LT,5))</f>
        <v>#REF!</v>
      </c>
      <c r="F62" s="101" t="e">
        <f>IF(#REF!="","",VLOOKUP(#REF!,[0]!LT,4))</f>
        <v>#REF!</v>
      </c>
      <c r="G62" s="600"/>
      <c r="H62" s="601"/>
      <c r="I62" s="598"/>
      <c r="J62" s="599"/>
      <c r="K62" s="598"/>
      <c r="L62" s="599"/>
      <c r="M62" s="598"/>
      <c r="N62" s="599"/>
      <c r="O62" s="598"/>
      <c r="P62" s="599"/>
      <c r="Q62" s="598"/>
      <c r="R62" s="599"/>
      <c r="S62" s="598"/>
      <c r="T62" s="599"/>
      <c r="U62" s="598"/>
      <c r="V62" s="599"/>
      <c r="W62" s="598"/>
    </row>
    <row r="63" spans="1:23" s="75" customFormat="1" ht="19.5" hidden="1" customHeight="1" outlineLevel="1" x14ac:dyDescent="0.4">
      <c r="A63" s="594">
        <v>28</v>
      </c>
      <c r="B63" s="595"/>
      <c r="C63" s="95" t="e">
        <f>IF(#REF!="","",VLOOKUP(#REF!,[0]!LT,2))</f>
        <v>#REF!</v>
      </c>
      <c r="D63" s="95" t="e">
        <f>IF(#REF!="","",VLOOKUP(#REF!,[0]!LT,3))</f>
        <v>#REF!</v>
      </c>
      <c r="E63" s="96" t="e">
        <f>IF(#REF!="","",VLOOKUP(#REF!,[0]!LT,5))</f>
        <v>#REF!</v>
      </c>
      <c r="F63" s="95" t="e">
        <f>IF(#REF!="","",VLOOKUP(#REF!,[0]!LT,4))</f>
        <v>#REF!</v>
      </c>
      <c r="G63" s="596" t="e">
        <f>IF(F63=F64,F63,CONCATENATE(F63," / ",F64))</f>
        <v>#REF!</v>
      </c>
      <c r="H63" s="597" t="e">
        <f t="array" ref="H63">IF(E63:G63="","",SUM(E63+E64))</f>
        <v>#REF!</v>
      </c>
      <c r="I63" s="598" t="e">
        <f>IF(#REF!=$I$8,#REF!,"")</f>
        <v>#REF!</v>
      </c>
      <c r="J63" s="599" t="e">
        <f>IF(#REF!=$J$8,#REF!,"")</f>
        <v>#REF!</v>
      </c>
      <c r="K63" s="598" t="e">
        <f>IF(#REF!=$K$8,#REF!,"")</f>
        <v>#REF!</v>
      </c>
      <c r="L63" s="599" t="e">
        <f>IF(#REF!=$L$8,#REF!,"")</f>
        <v>#REF!</v>
      </c>
      <c r="M63" s="598" t="e">
        <f>IF(#REF!=$M$8,#REF!,"")</f>
        <v>#REF!</v>
      </c>
      <c r="N63" s="599" t="e">
        <f>IF(#REF!=$N$8,#REF!,"")</f>
        <v>#REF!</v>
      </c>
      <c r="O63" s="598" t="e">
        <f>IF(#REF!=$O$8,#REF!,"")</f>
        <v>#REF!</v>
      </c>
      <c r="P63" s="599" t="e">
        <f>IF(#REF!=$P$8,#REF!,"")</f>
        <v>#REF!</v>
      </c>
      <c r="Q63" s="598" t="e">
        <f>IF(#REF!=$Q$8,#REF!,"")</f>
        <v>#REF!</v>
      </c>
      <c r="R63" s="599" t="e">
        <f>IF(#REF!=$R$8,#REF!,"")</f>
        <v>#REF!</v>
      </c>
      <c r="S63" s="598" t="e">
        <f>IF(#REF!=$S$8,#REF!,"")</f>
        <v>#REF!</v>
      </c>
      <c r="T63" s="599" t="e">
        <f>IF(#REF!=$T$8,#REF!,"")</f>
        <v>#REF!</v>
      </c>
      <c r="U63" s="598" t="e">
        <f>IF(#REF!=$U$8,#REF!,"")</f>
        <v>#REF!</v>
      </c>
      <c r="V63" s="599" t="e">
        <f>IF(#REF!=$V$8,#REF!,"")</f>
        <v>#REF!</v>
      </c>
      <c r="W63" s="598" t="e">
        <f>IF(#REF!=$U$8,#REF!,"")</f>
        <v>#REF!</v>
      </c>
    </row>
    <row r="64" spans="1:23" s="75" customFormat="1" ht="19.5" hidden="1" customHeight="1" outlineLevel="1" x14ac:dyDescent="0.4">
      <c r="A64" s="594"/>
      <c r="B64" s="595"/>
      <c r="C64" s="97" t="e">
        <f>IF(#REF!="","",VLOOKUP(#REF!,[0]!LT,2))</f>
        <v>#REF!</v>
      </c>
      <c r="D64" s="97" t="e">
        <f>IF(#REF!="","",VLOOKUP(#REF!,[0]!LT,3))</f>
        <v>#REF!</v>
      </c>
      <c r="E64" s="98" t="e">
        <f>IF(#REF!="","",VLOOKUP(#REF!,[0]!LT,5))</f>
        <v>#REF!</v>
      </c>
      <c r="F64" s="97" t="e">
        <f>IF(#REF!="","",VLOOKUP(#REF!,[0]!LT,4))</f>
        <v>#REF!</v>
      </c>
      <c r="G64" s="596"/>
      <c r="H64" s="597"/>
      <c r="I64" s="598"/>
      <c r="J64" s="599"/>
      <c r="K64" s="598"/>
      <c r="L64" s="599"/>
      <c r="M64" s="598"/>
      <c r="N64" s="599"/>
      <c r="O64" s="598"/>
      <c r="P64" s="599"/>
      <c r="Q64" s="598"/>
      <c r="R64" s="599"/>
      <c r="S64" s="598"/>
      <c r="T64" s="599"/>
      <c r="U64" s="598"/>
      <c r="V64" s="599"/>
      <c r="W64" s="598"/>
    </row>
    <row r="65" spans="1:23" s="75" customFormat="1" ht="19.5" hidden="1" customHeight="1" outlineLevel="1" x14ac:dyDescent="0.4">
      <c r="A65" s="594">
        <v>29</v>
      </c>
      <c r="B65" s="595"/>
      <c r="C65" s="95" t="e">
        <f>IF(#REF!="","",VLOOKUP(#REF!,[0]!LT,2))</f>
        <v>#REF!</v>
      </c>
      <c r="D65" s="95" t="e">
        <f>IF(#REF!="","",VLOOKUP(#REF!,[0]!LT,3))</f>
        <v>#REF!</v>
      </c>
      <c r="E65" s="96" t="e">
        <f>IF(#REF!="","",VLOOKUP(#REF!,[0]!LT,5))</f>
        <v>#REF!</v>
      </c>
      <c r="F65" s="95" t="e">
        <f>IF(#REF!="","",VLOOKUP(#REF!,[0]!LT,4))</f>
        <v>#REF!</v>
      </c>
      <c r="G65" s="596" t="e">
        <f>IF(F65=F66,F65,CONCATENATE(F65," / ",F66))</f>
        <v>#REF!</v>
      </c>
      <c r="H65" s="597" t="e">
        <f t="array" ref="H65">IF(E65:G65="","",SUM(E65+E66))</f>
        <v>#REF!</v>
      </c>
      <c r="I65" s="598" t="e">
        <f>IF(#REF!=$I$8,#REF!,"")</f>
        <v>#REF!</v>
      </c>
      <c r="J65" s="599" t="e">
        <f>IF(#REF!=$J$8,#REF!,"")</f>
        <v>#REF!</v>
      </c>
      <c r="K65" s="598" t="e">
        <f>IF(#REF!=$K$8,#REF!,"")</f>
        <v>#REF!</v>
      </c>
      <c r="L65" s="599" t="e">
        <f>IF(#REF!=$L$8,#REF!,"")</f>
        <v>#REF!</v>
      </c>
      <c r="M65" s="598" t="e">
        <f>IF(#REF!=$M$8,#REF!,"")</f>
        <v>#REF!</v>
      </c>
      <c r="N65" s="599" t="e">
        <f>IF(#REF!=$N$8,#REF!,"")</f>
        <v>#REF!</v>
      </c>
      <c r="O65" s="598" t="e">
        <f>IF(#REF!=$O$8,#REF!,"")</f>
        <v>#REF!</v>
      </c>
      <c r="P65" s="599" t="e">
        <f>IF(#REF!=$P$8,#REF!,"")</f>
        <v>#REF!</v>
      </c>
      <c r="Q65" s="598" t="e">
        <f>IF(#REF!=$Q$8,#REF!,"")</f>
        <v>#REF!</v>
      </c>
      <c r="R65" s="599" t="e">
        <f>IF(#REF!=$R$8,#REF!,"")</f>
        <v>#REF!</v>
      </c>
      <c r="S65" s="598" t="e">
        <f>IF(#REF!=$S$8,#REF!,"")</f>
        <v>#REF!</v>
      </c>
      <c r="T65" s="599" t="e">
        <f>IF(#REF!=$T$8,#REF!,"")</f>
        <v>#REF!</v>
      </c>
      <c r="U65" s="598" t="e">
        <f>IF(#REF!=$U$8,#REF!,"")</f>
        <v>#REF!</v>
      </c>
      <c r="V65" s="599" t="e">
        <f>IF(#REF!=$V$8,#REF!,"")</f>
        <v>#REF!</v>
      </c>
      <c r="W65" s="598" t="e">
        <f>IF(#REF!=$U$8,#REF!,"")</f>
        <v>#REF!</v>
      </c>
    </row>
    <row r="66" spans="1:23" s="75" customFormat="1" ht="19.5" hidden="1" customHeight="1" outlineLevel="1" x14ac:dyDescent="0.4">
      <c r="A66" s="594"/>
      <c r="B66" s="595"/>
      <c r="C66" s="97" t="e">
        <f>IF(#REF!="","",VLOOKUP(#REF!,[0]!LT,2))</f>
        <v>#REF!</v>
      </c>
      <c r="D66" s="97" t="e">
        <f>IF(#REF!="","",VLOOKUP(#REF!,[0]!LT,3))</f>
        <v>#REF!</v>
      </c>
      <c r="E66" s="98" t="e">
        <f>IF(#REF!="","",VLOOKUP(#REF!,[0]!LT,5))</f>
        <v>#REF!</v>
      </c>
      <c r="F66" s="97" t="e">
        <f>IF(#REF!="","",VLOOKUP(#REF!,[0]!LT,4))</f>
        <v>#REF!</v>
      </c>
      <c r="G66" s="596"/>
      <c r="H66" s="597"/>
      <c r="I66" s="598"/>
      <c r="J66" s="599"/>
      <c r="K66" s="598"/>
      <c r="L66" s="599"/>
      <c r="M66" s="598"/>
      <c r="N66" s="599"/>
      <c r="O66" s="598"/>
      <c r="P66" s="599"/>
      <c r="Q66" s="598"/>
      <c r="R66" s="599"/>
      <c r="S66" s="598"/>
      <c r="T66" s="599"/>
      <c r="U66" s="598"/>
      <c r="V66" s="599"/>
      <c r="W66" s="598"/>
    </row>
    <row r="67" spans="1:23" s="75" customFormat="1" ht="19.5" hidden="1" customHeight="1" outlineLevel="1" x14ac:dyDescent="0.4">
      <c r="A67" s="594">
        <v>30</v>
      </c>
      <c r="B67" s="595"/>
      <c r="C67" s="99" t="e">
        <f>IF(#REF!="","",VLOOKUP(#REF!,[0]!LT,2))</f>
        <v>#REF!</v>
      </c>
      <c r="D67" s="99" t="e">
        <f>IF(#REF!="","",VLOOKUP(#REF!,[0]!LT,3))</f>
        <v>#REF!</v>
      </c>
      <c r="E67" s="100" t="e">
        <f>IF(#REF!="","",VLOOKUP(#REF!,[0]!LT,5))</f>
        <v>#REF!</v>
      </c>
      <c r="F67" s="99" t="e">
        <f>IF(#REF!="","",VLOOKUP(#REF!,[0]!LT,4))</f>
        <v>#REF!</v>
      </c>
      <c r="G67" s="602" t="e">
        <f>IF(F67=F68,F67,CONCATENATE(F67," / ",F68))</f>
        <v>#REF!</v>
      </c>
      <c r="H67" s="603" t="e">
        <f t="array" ref="H67">IF(E67:G67="","",SUM(E67+E68))</f>
        <v>#REF!</v>
      </c>
      <c r="I67" s="598" t="e">
        <f>IF(#REF!=$I$8,#REF!,"")</f>
        <v>#REF!</v>
      </c>
      <c r="J67" s="599" t="e">
        <f>IF(#REF!=$J$8,#REF!,"")</f>
        <v>#REF!</v>
      </c>
      <c r="K67" s="598" t="e">
        <f>IF(#REF!=$K$8,#REF!,"")</f>
        <v>#REF!</v>
      </c>
      <c r="L67" s="599" t="e">
        <f>IF(#REF!=$L$8,#REF!,"")</f>
        <v>#REF!</v>
      </c>
      <c r="M67" s="598" t="e">
        <f>IF(#REF!=$M$8,#REF!,"")</f>
        <v>#REF!</v>
      </c>
      <c r="N67" s="599" t="e">
        <f>IF(#REF!=$N$8,#REF!,"")</f>
        <v>#REF!</v>
      </c>
      <c r="O67" s="598" t="e">
        <f>IF(#REF!=$O$8,#REF!,"")</f>
        <v>#REF!</v>
      </c>
      <c r="P67" s="599" t="e">
        <f>IF(#REF!=$P$8,#REF!,"")</f>
        <v>#REF!</v>
      </c>
      <c r="Q67" s="598" t="e">
        <f>IF(#REF!=$Q$8,#REF!,"")</f>
        <v>#REF!</v>
      </c>
      <c r="R67" s="599" t="e">
        <f>IF(#REF!=$R$8,#REF!,"")</f>
        <v>#REF!</v>
      </c>
      <c r="S67" s="598" t="e">
        <f>IF(#REF!=$S$8,#REF!,"")</f>
        <v>#REF!</v>
      </c>
      <c r="T67" s="599" t="e">
        <f>IF(#REF!=$T$8,#REF!,"")</f>
        <v>#REF!</v>
      </c>
      <c r="U67" s="598" t="e">
        <f>IF(#REF!=$U$8,#REF!,"")</f>
        <v>#REF!</v>
      </c>
      <c r="V67" s="599" t="e">
        <f>IF(#REF!=$V$8,#REF!,"")</f>
        <v>#REF!</v>
      </c>
      <c r="W67" s="598" t="e">
        <f>IF(#REF!=$U$8,#REF!,"")</f>
        <v>#REF!</v>
      </c>
    </row>
    <row r="68" spans="1:23" s="75" customFormat="1" ht="19.5" hidden="1" customHeight="1" outlineLevel="1" x14ac:dyDescent="0.4">
      <c r="A68" s="594"/>
      <c r="B68" s="595"/>
      <c r="C68" s="97" t="e">
        <f>IF(#REF!="","",VLOOKUP(#REF!,[0]!LT,2))</f>
        <v>#REF!</v>
      </c>
      <c r="D68" s="97" t="e">
        <f>IF(#REF!="","",VLOOKUP(#REF!,[0]!LT,3))</f>
        <v>#REF!</v>
      </c>
      <c r="E68" s="98" t="e">
        <f>IF(#REF!="","",VLOOKUP(#REF!,[0]!LT,5))</f>
        <v>#REF!</v>
      </c>
      <c r="F68" s="97" t="e">
        <f>IF(#REF!="","",VLOOKUP(#REF!,[0]!LT,4))</f>
        <v>#REF!</v>
      </c>
      <c r="G68" s="602"/>
      <c r="H68" s="603"/>
      <c r="I68" s="598"/>
      <c r="J68" s="599"/>
      <c r="K68" s="598"/>
      <c r="L68" s="599"/>
      <c r="M68" s="598"/>
      <c r="N68" s="599"/>
      <c r="O68" s="598"/>
      <c r="P68" s="599"/>
      <c r="Q68" s="598"/>
      <c r="R68" s="599"/>
      <c r="S68" s="598"/>
      <c r="T68" s="599"/>
      <c r="U68" s="598"/>
      <c r="V68" s="599"/>
      <c r="W68" s="598"/>
    </row>
    <row r="69" spans="1:23" s="75" customFormat="1" ht="19.5" hidden="1" customHeight="1" outlineLevel="1" x14ac:dyDescent="0.4">
      <c r="A69" s="594">
        <v>31</v>
      </c>
      <c r="B69" s="595"/>
      <c r="C69" s="95" t="e">
        <f>IF(#REF!="","",VLOOKUP(#REF!,[0]!LT,2))</f>
        <v>#REF!</v>
      </c>
      <c r="D69" s="95" t="e">
        <f>IF(#REF!="","",VLOOKUP(#REF!,[0]!LT,3))</f>
        <v>#REF!</v>
      </c>
      <c r="E69" s="96" t="e">
        <f>IF(#REF!="","",VLOOKUP(#REF!,[0]!LT,5))</f>
        <v>#REF!</v>
      </c>
      <c r="F69" s="95" t="e">
        <f>IF(#REF!="","",VLOOKUP(#REF!,[0]!LT,4))</f>
        <v>#REF!</v>
      </c>
      <c r="G69" s="600" t="e">
        <f>IF(F69=F70,F69,CONCATENATE(F69," / ",F70))</f>
        <v>#REF!</v>
      </c>
      <c r="H69" s="601" t="e">
        <f t="array" ref="H69">IF(E69:G69="","",SUM(E69+E70))</f>
        <v>#REF!</v>
      </c>
      <c r="I69" s="598" t="e">
        <f>IF(#REF!=$I$8,#REF!,"")</f>
        <v>#REF!</v>
      </c>
      <c r="J69" s="599" t="e">
        <f>IF(#REF!=$J$8,#REF!,"")</f>
        <v>#REF!</v>
      </c>
      <c r="K69" s="598" t="e">
        <f>IF(#REF!=$K$8,#REF!,"")</f>
        <v>#REF!</v>
      </c>
      <c r="L69" s="599" t="e">
        <f>IF(#REF!=$L$8,#REF!,"")</f>
        <v>#REF!</v>
      </c>
      <c r="M69" s="598" t="e">
        <f>IF(#REF!=$M$8,#REF!,"")</f>
        <v>#REF!</v>
      </c>
      <c r="N69" s="599" t="e">
        <f>IF(#REF!=$N$8,#REF!,"")</f>
        <v>#REF!</v>
      </c>
      <c r="O69" s="598" t="e">
        <f>IF(#REF!=$O$8,#REF!,"")</f>
        <v>#REF!</v>
      </c>
      <c r="P69" s="599" t="e">
        <f>IF(#REF!=$P$8,#REF!,"")</f>
        <v>#REF!</v>
      </c>
      <c r="Q69" s="598" t="e">
        <f>IF(#REF!=$Q$8,#REF!,"")</f>
        <v>#REF!</v>
      </c>
      <c r="R69" s="599" t="e">
        <f>IF(#REF!=$R$8,#REF!,"")</f>
        <v>#REF!</v>
      </c>
      <c r="S69" s="598" t="e">
        <f>IF(#REF!=$S$8,#REF!,"")</f>
        <v>#REF!</v>
      </c>
      <c r="T69" s="599" t="e">
        <f>IF(#REF!=$T$8,#REF!,"")</f>
        <v>#REF!</v>
      </c>
      <c r="U69" s="598" t="e">
        <f>IF(#REF!=$U$8,#REF!,"")</f>
        <v>#REF!</v>
      </c>
      <c r="V69" s="599" t="e">
        <f>IF(#REF!=$V$8,#REF!,"")</f>
        <v>#REF!</v>
      </c>
      <c r="W69" s="598" t="e">
        <f>IF(#REF!=$U$8,#REF!,"")</f>
        <v>#REF!</v>
      </c>
    </row>
    <row r="70" spans="1:23" s="75" customFormat="1" ht="19.5" hidden="1" customHeight="1" outlineLevel="1" x14ac:dyDescent="0.4">
      <c r="A70" s="594"/>
      <c r="B70" s="595"/>
      <c r="C70" s="101" t="e">
        <f>IF(#REF!="","",VLOOKUP(#REF!,[0]!LT,2))</f>
        <v>#REF!</v>
      </c>
      <c r="D70" s="101" t="e">
        <f>IF(#REF!="","",VLOOKUP(#REF!,[0]!LT,3))</f>
        <v>#REF!</v>
      </c>
      <c r="E70" s="102" t="e">
        <f>IF(#REF!="","",VLOOKUP(#REF!,[0]!LT,5))</f>
        <v>#REF!</v>
      </c>
      <c r="F70" s="101" t="e">
        <f>IF(#REF!="","",VLOOKUP(#REF!,[0]!LT,4))</f>
        <v>#REF!</v>
      </c>
      <c r="G70" s="600"/>
      <c r="H70" s="601"/>
      <c r="I70" s="598"/>
      <c r="J70" s="599"/>
      <c r="K70" s="598"/>
      <c r="L70" s="599"/>
      <c r="M70" s="598"/>
      <c r="N70" s="599"/>
      <c r="O70" s="598"/>
      <c r="P70" s="599"/>
      <c r="Q70" s="598"/>
      <c r="R70" s="599"/>
      <c r="S70" s="598"/>
      <c r="T70" s="599"/>
      <c r="U70" s="598"/>
      <c r="V70" s="599"/>
      <c r="W70" s="598"/>
    </row>
    <row r="71" spans="1:23" s="75" customFormat="1" ht="19.5" hidden="1" customHeight="1" outlineLevel="1" x14ac:dyDescent="0.4">
      <c r="A71" s="594">
        <v>32</v>
      </c>
      <c r="B71" s="595"/>
      <c r="C71" s="95" t="e">
        <f>IF(#REF!="","",VLOOKUP(#REF!,[0]!LT,2))</f>
        <v>#REF!</v>
      </c>
      <c r="D71" s="95" t="e">
        <f>IF(#REF!="","",VLOOKUP(#REF!,[0]!LT,3))</f>
        <v>#REF!</v>
      </c>
      <c r="E71" s="96" t="e">
        <f>IF(#REF!="","",VLOOKUP(#REF!,[0]!LT,5))</f>
        <v>#REF!</v>
      </c>
      <c r="F71" s="95" t="e">
        <f>IF(#REF!="","",VLOOKUP(#REF!,[0]!LT,4))</f>
        <v>#REF!</v>
      </c>
      <c r="G71" s="596" t="e">
        <f>IF(F71=F72,F71,CONCATENATE(F71," / ",F72))</f>
        <v>#REF!</v>
      </c>
      <c r="H71" s="597" t="e">
        <f t="array" ref="H71">IF(E71:G71="","",SUM(E71+E72))</f>
        <v>#REF!</v>
      </c>
      <c r="I71" s="598" t="e">
        <f>IF(#REF!=$I$8,#REF!,"")</f>
        <v>#REF!</v>
      </c>
      <c r="J71" s="599" t="e">
        <f>IF(#REF!=$J$8,#REF!,"")</f>
        <v>#REF!</v>
      </c>
      <c r="K71" s="598" t="e">
        <f>IF(#REF!=$K$8,#REF!,"")</f>
        <v>#REF!</v>
      </c>
      <c r="L71" s="599" t="e">
        <f>IF(#REF!=$L$8,#REF!,"")</f>
        <v>#REF!</v>
      </c>
      <c r="M71" s="598" t="e">
        <f>IF(#REF!=$M$8,#REF!,"")</f>
        <v>#REF!</v>
      </c>
      <c r="N71" s="599" t="e">
        <f>IF(#REF!=$N$8,#REF!,"")</f>
        <v>#REF!</v>
      </c>
      <c r="O71" s="598" t="e">
        <f>IF(#REF!=$O$8,#REF!,"")</f>
        <v>#REF!</v>
      </c>
      <c r="P71" s="599" t="e">
        <f>IF(#REF!=$P$8,#REF!,"")</f>
        <v>#REF!</v>
      </c>
      <c r="Q71" s="598" t="e">
        <f>IF(#REF!=$Q$8,#REF!,"")</f>
        <v>#REF!</v>
      </c>
      <c r="R71" s="599" t="e">
        <f>IF(#REF!=$R$8,#REF!,"")</f>
        <v>#REF!</v>
      </c>
      <c r="S71" s="598" t="e">
        <f>IF(#REF!=$S$8,#REF!,"")</f>
        <v>#REF!</v>
      </c>
      <c r="T71" s="599" t="e">
        <f>IF(#REF!=$T$8,#REF!,"")</f>
        <v>#REF!</v>
      </c>
      <c r="U71" s="598" t="e">
        <f>IF(#REF!=$U$8,#REF!,"")</f>
        <v>#REF!</v>
      </c>
      <c r="V71" s="599" t="e">
        <f>IF(#REF!=$V$8,#REF!,"")</f>
        <v>#REF!</v>
      </c>
      <c r="W71" s="598" t="e">
        <f>IF(#REF!=$U$8,#REF!,"")</f>
        <v>#REF!</v>
      </c>
    </row>
    <row r="72" spans="1:23" s="75" customFormat="1" ht="19.5" hidden="1" customHeight="1" outlineLevel="1" x14ac:dyDescent="0.4">
      <c r="A72" s="594"/>
      <c r="B72" s="595"/>
      <c r="C72" s="97" t="e">
        <f>IF(#REF!="","",VLOOKUP(#REF!,[0]!LT,2))</f>
        <v>#REF!</v>
      </c>
      <c r="D72" s="97" t="e">
        <f>IF(#REF!="","",VLOOKUP(#REF!,[0]!LT,3))</f>
        <v>#REF!</v>
      </c>
      <c r="E72" s="98" t="e">
        <f>IF(#REF!="","",VLOOKUP(#REF!,[0]!LT,5))</f>
        <v>#REF!</v>
      </c>
      <c r="F72" s="97" t="e">
        <f>IF(#REF!="","",VLOOKUP(#REF!,[0]!LT,4))</f>
        <v>#REF!</v>
      </c>
      <c r="G72" s="596"/>
      <c r="H72" s="597"/>
      <c r="I72" s="598"/>
      <c r="J72" s="599"/>
      <c r="K72" s="598"/>
      <c r="L72" s="599"/>
      <c r="M72" s="598"/>
      <c r="N72" s="599"/>
      <c r="O72" s="598"/>
      <c r="P72" s="599"/>
      <c r="Q72" s="598"/>
      <c r="R72" s="599"/>
      <c r="S72" s="598"/>
      <c r="T72" s="599"/>
      <c r="U72" s="598"/>
      <c r="V72" s="599"/>
      <c r="W72" s="598"/>
    </row>
    <row r="73" spans="1:23" s="75" customFormat="1" ht="19.5" hidden="1" customHeight="1" outlineLevel="1" x14ac:dyDescent="0.4">
      <c r="A73" s="594">
        <v>33</v>
      </c>
      <c r="B73" s="595"/>
      <c r="C73" s="95" t="e">
        <f>IF(#REF!="","",VLOOKUP(#REF!,[0]!LT,2))</f>
        <v>#REF!</v>
      </c>
      <c r="D73" s="95" t="e">
        <f>IF(#REF!="","",VLOOKUP(#REF!,[0]!LT,3))</f>
        <v>#REF!</v>
      </c>
      <c r="E73" s="96" t="e">
        <f>IF(#REF!="","",VLOOKUP(#REF!,[0]!LT,5))</f>
        <v>#REF!</v>
      </c>
      <c r="F73" s="95" t="e">
        <f>IF(#REF!="","",VLOOKUP(#REF!,[0]!LT,4))</f>
        <v>#REF!</v>
      </c>
      <c r="G73" s="596" t="e">
        <f>IF(F73=F74,F73,CONCATENATE(F73," / ",F74))</f>
        <v>#REF!</v>
      </c>
      <c r="H73" s="597" t="e">
        <f t="array" ref="H73">IF(E73:G73="","",SUM(E73+E74))</f>
        <v>#REF!</v>
      </c>
      <c r="I73" s="598" t="e">
        <f>IF(#REF!=$I$8,#REF!,"")</f>
        <v>#REF!</v>
      </c>
      <c r="J73" s="599" t="e">
        <f>IF(#REF!=$J$8,#REF!,"")</f>
        <v>#REF!</v>
      </c>
      <c r="K73" s="598" t="e">
        <f>IF(#REF!=$K$8,#REF!,"")</f>
        <v>#REF!</v>
      </c>
      <c r="L73" s="599" t="e">
        <f>IF(#REF!=$L$8,#REF!,"")</f>
        <v>#REF!</v>
      </c>
      <c r="M73" s="598" t="e">
        <f>IF(#REF!=$M$8,#REF!,"")</f>
        <v>#REF!</v>
      </c>
      <c r="N73" s="599" t="e">
        <f>IF(#REF!=$N$8,#REF!,"")</f>
        <v>#REF!</v>
      </c>
      <c r="O73" s="598" t="e">
        <f>IF(#REF!=$O$8,#REF!,"")</f>
        <v>#REF!</v>
      </c>
      <c r="P73" s="599" t="e">
        <f>IF(#REF!=$P$8,#REF!,"")</f>
        <v>#REF!</v>
      </c>
      <c r="Q73" s="598" t="e">
        <f>IF(#REF!=$Q$8,#REF!,"")</f>
        <v>#REF!</v>
      </c>
      <c r="R73" s="599" t="e">
        <f>IF(#REF!=$R$8,#REF!,"")</f>
        <v>#REF!</v>
      </c>
      <c r="S73" s="598" t="e">
        <f>IF(#REF!=$S$8,#REF!,"")</f>
        <v>#REF!</v>
      </c>
      <c r="T73" s="599" t="e">
        <f>IF(#REF!=$T$8,#REF!,"")</f>
        <v>#REF!</v>
      </c>
      <c r="U73" s="598" t="e">
        <f>IF(#REF!=$U$8,#REF!,"")</f>
        <v>#REF!</v>
      </c>
      <c r="V73" s="599" t="e">
        <f>IF(#REF!=$V$8,#REF!,"")</f>
        <v>#REF!</v>
      </c>
      <c r="W73" s="598" t="e">
        <f>IF(#REF!=$U$8,#REF!,"")</f>
        <v>#REF!</v>
      </c>
    </row>
    <row r="74" spans="1:23" s="75" customFormat="1" ht="19.5" hidden="1" customHeight="1" outlineLevel="1" x14ac:dyDescent="0.4">
      <c r="A74" s="594"/>
      <c r="B74" s="595"/>
      <c r="C74" s="97" t="e">
        <f>IF(#REF!="","",VLOOKUP(#REF!,[0]!LT,2))</f>
        <v>#REF!</v>
      </c>
      <c r="D74" s="97" t="e">
        <f>IF(#REF!="","",VLOOKUP(#REF!,[0]!LT,3))</f>
        <v>#REF!</v>
      </c>
      <c r="E74" s="98" t="e">
        <f>IF(#REF!="","",VLOOKUP(#REF!,[0]!LT,5))</f>
        <v>#REF!</v>
      </c>
      <c r="F74" s="97" t="e">
        <f>IF(#REF!="","",VLOOKUP(#REF!,[0]!LT,4))</f>
        <v>#REF!</v>
      </c>
      <c r="G74" s="596"/>
      <c r="H74" s="597"/>
      <c r="I74" s="598"/>
      <c r="J74" s="599"/>
      <c r="K74" s="598"/>
      <c r="L74" s="599"/>
      <c r="M74" s="598"/>
      <c r="N74" s="599"/>
      <c r="O74" s="598"/>
      <c r="P74" s="599"/>
      <c r="Q74" s="598"/>
      <c r="R74" s="599"/>
      <c r="S74" s="598"/>
      <c r="T74" s="599"/>
      <c r="U74" s="598"/>
      <c r="V74" s="599"/>
      <c r="W74" s="598"/>
    </row>
    <row r="75" spans="1:23" s="75" customFormat="1" ht="19.5" hidden="1" customHeight="1" outlineLevel="1" x14ac:dyDescent="0.4">
      <c r="A75" s="594">
        <v>34</v>
      </c>
      <c r="B75" s="595"/>
      <c r="C75" s="99" t="e">
        <f>IF(#REF!="","",VLOOKUP(#REF!,[0]!LT,2))</f>
        <v>#REF!</v>
      </c>
      <c r="D75" s="99" t="e">
        <f>IF(#REF!="","",VLOOKUP(#REF!,[0]!LT,3))</f>
        <v>#REF!</v>
      </c>
      <c r="E75" s="100" t="e">
        <f>IF(#REF!="","",VLOOKUP(#REF!,[0]!LT,5))</f>
        <v>#REF!</v>
      </c>
      <c r="F75" s="99" t="e">
        <f>IF(#REF!="","",VLOOKUP(#REF!,[0]!LT,4))</f>
        <v>#REF!</v>
      </c>
      <c r="G75" s="602" t="e">
        <f>IF(F75=F76,F75,CONCATENATE(F75," / ",F76))</f>
        <v>#REF!</v>
      </c>
      <c r="H75" s="603" t="e">
        <f t="array" ref="H75">IF(E75:G75="","",SUM(E75+E76))</f>
        <v>#REF!</v>
      </c>
      <c r="I75" s="598" t="e">
        <f>IF(#REF!=$I$8,#REF!,"")</f>
        <v>#REF!</v>
      </c>
      <c r="J75" s="599" t="e">
        <f>IF(#REF!=$J$8,#REF!,"")</f>
        <v>#REF!</v>
      </c>
      <c r="K75" s="598" t="e">
        <f>IF(#REF!=$K$8,#REF!,"")</f>
        <v>#REF!</v>
      </c>
      <c r="L75" s="599" t="e">
        <f>IF(#REF!=$L$8,#REF!,"")</f>
        <v>#REF!</v>
      </c>
      <c r="M75" s="598" t="e">
        <f>IF(#REF!=$M$8,#REF!,"")</f>
        <v>#REF!</v>
      </c>
      <c r="N75" s="599" t="e">
        <f>IF(#REF!=$N$8,#REF!,"")</f>
        <v>#REF!</v>
      </c>
      <c r="O75" s="598" t="e">
        <f>IF(#REF!=$O$8,#REF!,"")</f>
        <v>#REF!</v>
      </c>
      <c r="P75" s="599" t="e">
        <f>IF(#REF!=$P$8,#REF!,"")</f>
        <v>#REF!</v>
      </c>
      <c r="Q75" s="598" t="e">
        <f>IF(#REF!=$Q$8,#REF!,"")</f>
        <v>#REF!</v>
      </c>
      <c r="R75" s="599" t="e">
        <f>IF(#REF!=$R$8,#REF!,"")</f>
        <v>#REF!</v>
      </c>
      <c r="S75" s="598" t="e">
        <f>IF(#REF!=$S$8,#REF!,"")</f>
        <v>#REF!</v>
      </c>
      <c r="T75" s="599" t="e">
        <f>IF(#REF!=$T$8,#REF!,"")</f>
        <v>#REF!</v>
      </c>
      <c r="U75" s="598" t="e">
        <f>IF(#REF!=$U$8,#REF!,"")</f>
        <v>#REF!</v>
      </c>
      <c r="V75" s="599" t="e">
        <f>IF(#REF!=$V$8,#REF!,"")</f>
        <v>#REF!</v>
      </c>
      <c r="W75" s="598" t="e">
        <f>IF(#REF!=$U$8,#REF!,"")</f>
        <v>#REF!</v>
      </c>
    </row>
    <row r="76" spans="1:23" s="75" customFormat="1" ht="19.5" hidden="1" customHeight="1" outlineLevel="1" x14ac:dyDescent="0.4">
      <c r="A76" s="594"/>
      <c r="B76" s="595"/>
      <c r="C76" s="97" t="e">
        <f>IF(#REF!="","",VLOOKUP(#REF!,[0]!LT,2))</f>
        <v>#REF!</v>
      </c>
      <c r="D76" s="97" t="e">
        <f>IF(#REF!="","",VLOOKUP(#REF!,[0]!LT,3))</f>
        <v>#REF!</v>
      </c>
      <c r="E76" s="98" t="e">
        <f>IF(#REF!="","",VLOOKUP(#REF!,[0]!LT,5))</f>
        <v>#REF!</v>
      </c>
      <c r="F76" s="97" t="e">
        <f>IF(#REF!="","",VLOOKUP(#REF!,[0]!LT,4))</f>
        <v>#REF!</v>
      </c>
      <c r="G76" s="602"/>
      <c r="H76" s="603"/>
      <c r="I76" s="598"/>
      <c r="J76" s="599"/>
      <c r="K76" s="598"/>
      <c r="L76" s="599"/>
      <c r="M76" s="598"/>
      <c r="N76" s="599"/>
      <c r="O76" s="598"/>
      <c r="P76" s="599"/>
      <c r="Q76" s="598"/>
      <c r="R76" s="599"/>
      <c r="S76" s="598"/>
      <c r="T76" s="599"/>
      <c r="U76" s="598"/>
      <c r="V76" s="599"/>
      <c r="W76" s="598"/>
    </row>
    <row r="77" spans="1:23" s="75" customFormat="1" ht="19.5" hidden="1" customHeight="1" outlineLevel="1" x14ac:dyDescent="0.4">
      <c r="A77" s="594">
        <v>35</v>
      </c>
      <c r="B77" s="595"/>
      <c r="C77" s="95" t="e">
        <f>IF(#REF!="","",VLOOKUP(#REF!,[0]!LT,2))</f>
        <v>#REF!</v>
      </c>
      <c r="D77" s="95" t="e">
        <f>IF(#REF!="","",VLOOKUP(#REF!,[0]!LT,3))</f>
        <v>#REF!</v>
      </c>
      <c r="E77" s="96" t="e">
        <f>IF(#REF!="","",VLOOKUP(#REF!,[0]!LT,5))</f>
        <v>#REF!</v>
      </c>
      <c r="F77" s="95" t="e">
        <f>IF(#REF!="","",VLOOKUP(#REF!,[0]!LT,4))</f>
        <v>#REF!</v>
      </c>
      <c r="G77" s="600" t="e">
        <f>IF(F77=F78,F77,CONCATENATE(F77," / ",F78))</f>
        <v>#REF!</v>
      </c>
      <c r="H77" s="601" t="e">
        <f t="array" ref="H77">IF(E77:G77="","",SUM(E77+E78))</f>
        <v>#REF!</v>
      </c>
      <c r="I77" s="598" t="e">
        <f>IF(#REF!=$I$8,#REF!,"")</f>
        <v>#REF!</v>
      </c>
      <c r="J77" s="599" t="e">
        <f>IF(#REF!=$J$8,#REF!,"")</f>
        <v>#REF!</v>
      </c>
      <c r="K77" s="598" t="e">
        <f>IF(#REF!=$K$8,#REF!,"")</f>
        <v>#REF!</v>
      </c>
      <c r="L77" s="599" t="e">
        <f>IF(#REF!=$L$8,#REF!,"")</f>
        <v>#REF!</v>
      </c>
      <c r="M77" s="598" t="e">
        <f>IF(#REF!=$M$8,#REF!,"")</f>
        <v>#REF!</v>
      </c>
      <c r="N77" s="599" t="e">
        <f>IF(#REF!=$N$8,#REF!,"")</f>
        <v>#REF!</v>
      </c>
      <c r="O77" s="598" t="e">
        <f>IF(#REF!=$O$8,#REF!,"")</f>
        <v>#REF!</v>
      </c>
      <c r="P77" s="599" t="e">
        <f>IF(#REF!=$P$8,#REF!,"")</f>
        <v>#REF!</v>
      </c>
      <c r="Q77" s="598" t="e">
        <f>IF(#REF!=$Q$8,#REF!,"")</f>
        <v>#REF!</v>
      </c>
      <c r="R77" s="599" t="e">
        <f>IF(#REF!=$R$8,#REF!,"")</f>
        <v>#REF!</v>
      </c>
      <c r="S77" s="598" t="e">
        <f>IF(#REF!=$S$8,#REF!,"")</f>
        <v>#REF!</v>
      </c>
      <c r="T77" s="599" t="e">
        <f>IF(#REF!=$T$8,#REF!,"")</f>
        <v>#REF!</v>
      </c>
      <c r="U77" s="598" t="e">
        <f>IF(#REF!=$U$8,#REF!,"")</f>
        <v>#REF!</v>
      </c>
      <c r="V77" s="599" t="e">
        <f>IF(#REF!=$V$8,#REF!,"")</f>
        <v>#REF!</v>
      </c>
      <c r="W77" s="598" t="e">
        <f>IF(#REF!=$U$8,#REF!,"")</f>
        <v>#REF!</v>
      </c>
    </row>
    <row r="78" spans="1:23" s="75" customFormat="1" ht="19.5" hidden="1" customHeight="1" outlineLevel="1" x14ac:dyDescent="0.4">
      <c r="A78" s="594"/>
      <c r="B78" s="595"/>
      <c r="C78" s="101" t="e">
        <f>IF(#REF!="","",VLOOKUP(#REF!,[0]!LT,2))</f>
        <v>#REF!</v>
      </c>
      <c r="D78" s="101" t="e">
        <f>IF(#REF!="","",VLOOKUP(#REF!,[0]!LT,3))</f>
        <v>#REF!</v>
      </c>
      <c r="E78" s="102" t="e">
        <f>IF(#REF!="","",VLOOKUP(#REF!,[0]!LT,5))</f>
        <v>#REF!</v>
      </c>
      <c r="F78" s="101" t="e">
        <f>IF(#REF!="","",VLOOKUP(#REF!,[0]!LT,4))</f>
        <v>#REF!</v>
      </c>
      <c r="G78" s="600"/>
      <c r="H78" s="601"/>
      <c r="I78" s="598"/>
      <c r="J78" s="599"/>
      <c r="K78" s="598"/>
      <c r="L78" s="599"/>
      <c r="M78" s="598"/>
      <c r="N78" s="599"/>
      <c r="O78" s="598"/>
      <c r="P78" s="599"/>
      <c r="Q78" s="598"/>
      <c r="R78" s="599"/>
      <c r="S78" s="598"/>
      <c r="T78" s="599"/>
      <c r="U78" s="598"/>
      <c r="V78" s="599"/>
      <c r="W78" s="598"/>
    </row>
    <row r="79" spans="1:23" s="75" customFormat="1" ht="19.5" hidden="1" customHeight="1" outlineLevel="1" x14ac:dyDescent="0.4">
      <c r="A79" s="594">
        <v>36</v>
      </c>
      <c r="B79" s="595"/>
      <c r="C79" s="95" t="e">
        <f>IF(#REF!="","",VLOOKUP(#REF!,[0]!LT,2))</f>
        <v>#REF!</v>
      </c>
      <c r="D79" s="95" t="e">
        <f>IF(#REF!="","",VLOOKUP(#REF!,[0]!LT,3))</f>
        <v>#REF!</v>
      </c>
      <c r="E79" s="96" t="e">
        <f>IF(#REF!="","",VLOOKUP(#REF!,[0]!LT,5))</f>
        <v>#REF!</v>
      </c>
      <c r="F79" s="95" t="e">
        <f>IF(#REF!="","",VLOOKUP(#REF!,[0]!LT,4))</f>
        <v>#REF!</v>
      </c>
      <c r="G79" s="596" t="e">
        <f>IF(F79=F80,F79,CONCATENATE(F79," / ",F80))</f>
        <v>#REF!</v>
      </c>
      <c r="H79" s="597" t="e">
        <f t="array" ref="H79">IF(E79:G79="","",SUM(E79+E80))</f>
        <v>#REF!</v>
      </c>
      <c r="I79" s="598" t="e">
        <f>IF(#REF!=$I$8,#REF!,"")</f>
        <v>#REF!</v>
      </c>
      <c r="J79" s="599" t="e">
        <f>IF(#REF!=$J$8,#REF!,"")</f>
        <v>#REF!</v>
      </c>
      <c r="K79" s="598" t="e">
        <f>IF(#REF!=$K$8,#REF!,"")</f>
        <v>#REF!</v>
      </c>
      <c r="L79" s="599" t="e">
        <f>IF(#REF!=$L$8,#REF!,"")</f>
        <v>#REF!</v>
      </c>
      <c r="M79" s="598" t="e">
        <f>IF(#REF!=$M$8,#REF!,"")</f>
        <v>#REF!</v>
      </c>
      <c r="N79" s="599" t="e">
        <f>IF(#REF!=$N$8,#REF!,"")</f>
        <v>#REF!</v>
      </c>
      <c r="O79" s="598" t="e">
        <f>IF(#REF!=$O$8,#REF!,"")</f>
        <v>#REF!</v>
      </c>
      <c r="P79" s="599" t="e">
        <f>IF(#REF!=$P$8,#REF!,"")</f>
        <v>#REF!</v>
      </c>
      <c r="Q79" s="598" t="e">
        <f>IF(#REF!=$Q$8,#REF!,"")</f>
        <v>#REF!</v>
      </c>
      <c r="R79" s="599" t="e">
        <f>IF(#REF!=$R$8,#REF!,"")</f>
        <v>#REF!</v>
      </c>
      <c r="S79" s="598" t="e">
        <f>IF(#REF!=$S$8,#REF!,"")</f>
        <v>#REF!</v>
      </c>
      <c r="T79" s="599" t="e">
        <f>IF(#REF!=$T$8,#REF!,"")</f>
        <v>#REF!</v>
      </c>
      <c r="U79" s="598" t="e">
        <f>IF(#REF!=$U$8,#REF!,"")</f>
        <v>#REF!</v>
      </c>
      <c r="V79" s="599" t="e">
        <f>IF(#REF!=$V$8,#REF!,"")</f>
        <v>#REF!</v>
      </c>
      <c r="W79" s="598" t="e">
        <f>IF(#REF!=$U$8,#REF!,"")</f>
        <v>#REF!</v>
      </c>
    </row>
    <row r="80" spans="1:23" s="75" customFormat="1" ht="19.5" hidden="1" customHeight="1" outlineLevel="1" x14ac:dyDescent="0.4">
      <c r="A80" s="594"/>
      <c r="B80" s="595"/>
      <c r="C80" s="97" t="e">
        <f>IF(#REF!="","",VLOOKUP(#REF!,[0]!LT,2))</f>
        <v>#REF!</v>
      </c>
      <c r="D80" s="97" t="e">
        <f>IF(#REF!="","",VLOOKUP(#REF!,[0]!LT,3))</f>
        <v>#REF!</v>
      </c>
      <c r="E80" s="98" t="e">
        <f>IF(#REF!="","",VLOOKUP(#REF!,[0]!LT,5))</f>
        <v>#REF!</v>
      </c>
      <c r="F80" s="97" t="e">
        <f>IF(#REF!="","",VLOOKUP(#REF!,[0]!LT,4))</f>
        <v>#REF!</v>
      </c>
      <c r="G80" s="596"/>
      <c r="H80" s="597"/>
      <c r="I80" s="598"/>
      <c r="J80" s="599"/>
      <c r="K80" s="598"/>
      <c r="L80" s="599"/>
      <c r="M80" s="598"/>
      <c r="N80" s="599"/>
      <c r="O80" s="598"/>
      <c r="P80" s="599"/>
      <c r="Q80" s="598"/>
      <c r="R80" s="599"/>
      <c r="S80" s="598"/>
      <c r="T80" s="599"/>
      <c r="U80" s="598"/>
      <c r="V80" s="599"/>
      <c r="W80" s="598"/>
    </row>
    <row r="81" spans="1:27" s="75" customFormat="1" ht="19.5" hidden="1" customHeight="1" outlineLevel="1" x14ac:dyDescent="0.4">
      <c r="A81" s="594">
        <v>37</v>
      </c>
      <c r="B81" s="595"/>
      <c r="C81" s="95" t="e">
        <f>IF(#REF!="","",VLOOKUP(#REF!,[0]!LT,2))</f>
        <v>#REF!</v>
      </c>
      <c r="D81" s="95" t="e">
        <f>IF(#REF!="","",VLOOKUP(#REF!,[0]!LT,3))</f>
        <v>#REF!</v>
      </c>
      <c r="E81" s="96" t="e">
        <f>IF(#REF!="","",VLOOKUP(#REF!,[0]!LT,5))</f>
        <v>#REF!</v>
      </c>
      <c r="F81" s="95" t="e">
        <f>IF(#REF!="","",VLOOKUP(#REF!,[0]!LT,4))</f>
        <v>#REF!</v>
      </c>
      <c r="G81" s="596" t="e">
        <f>IF(F81=F82,F81,CONCATENATE(F81," / ",F82))</f>
        <v>#REF!</v>
      </c>
      <c r="H81" s="597" t="e">
        <f t="array" ref="H81">IF(E81:G81="","",SUM(E81+E82))</f>
        <v>#REF!</v>
      </c>
      <c r="I81" s="598" t="e">
        <f>IF(#REF!=$I$8,#REF!,"")</f>
        <v>#REF!</v>
      </c>
      <c r="J81" s="599" t="e">
        <f>IF(#REF!=$J$8,#REF!,"")</f>
        <v>#REF!</v>
      </c>
      <c r="K81" s="598" t="e">
        <f>IF(#REF!=$K$8,#REF!,"")</f>
        <v>#REF!</v>
      </c>
      <c r="L81" s="599" t="e">
        <f>IF(#REF!=$L$8,#REF!,"")</f>
        <v>#REF!</v>
      </c>
      <c r="M81" s="598" t="e">
        <f>IF(#REF!=$M$8,#REF!,"")</f>
        <v>#REF!</v>
      </c>
      <c r="N81" s="599" t="e">
        <f>IF(#REF!=$N$8,#REF!,"")</f>
        <v>#REF!</v>
      </c>
      <c r="O81" s="598" t="e">
        <f>IF(#REF!=$O$8,#REF!,"")</f>
        <v>#REF!</v>
      </c>
      <c r="P81" s="599" t="e">
        <f>IF(#REF!=$P$8,#REF!,"")</f>
        <v>#REF!</v>
      </c>
      <c r="Q81" s="598" t="e">
        <f>IF(#REF!=$Q$8,#REF!,"")</f>
        <v>#REF!</v>
      </c>
      <c r="R81" s="599" t="e">
        <f>IF(#REF!=$R$8,#REF!,"")</f>
        <v>#REF!</v>
      </c>
      <c r="S81" s="598" t="e">
        <f>IF(#REF!=$S$8,#REF!,"")</f>
        <v>#REF!</v>
      </c>
      <c r="T81" s="599" t="e">
        <f>IF(#REF!=$T$8,#REF!,"")</f>
        <v>#REF!</v>
      </c>
      <c r="U81" s="598" t="e">
        <f>IF(#REF!=$U$8,#REF!,"")</f>
        <v>#REF!</v>
      </c>
      <c r="V81" s="599" t="e">
        <f>IF(#REF!=$V$8,#REF!,"")</f>
        <v>#REF!</v>
      </c>
      <c r="W81" s="598" t="e">
        <f>IF(#REF!=$U$8,#REF!,"")</f>
        <v>#REF!</v>
      </c>
    </row>
    <row r="82" spans="1:27" s="75" customFormat="1" ht="19.5" hidden="1" customHeight="1" outlineLevel="1" x14ac:dyDescent="0.4">
      <c r="A82" s="594"/>
      <c r="B82" s="595"/>
      <c r="C82" s="97" t="e">
        <f>IF(#REF!="","",VLOOKUP(#REF!,[0]!LT,2))</f>
        <v>#REF!</v>
      </c>
      <c r="D82" s="97" t="e">
        <f>IF(#REF!="","",VLOOKUP(#REF!,[0]!LT,3))</f>
        <v>#REF!</v>
      </c>
      <c r="E82" s="98" t="e">
        <f>IF(#REF!="","",VLOOKUP(#REF!,[0]!LT,5))</f>
        <v>#REF!</v>
      </c>
      <c r="F82" s="97" t="e">
        <f>IF(#REF!="","",VLOOKUP(#REF!,[0]!LT,4))</f>
        <v>#REF!</v>
      </c>
      <c r="G82" s="596"/>
      <c r="H82" s="597"/>
      <c r="I82" s="598"/>
      <c r="J82" s="599"/>
      <c r="K82" s="598"/>
      <c r="L82" s="599"/>
      <c r="M82" s="598"/>
      <c r="N82" s="599"/>
      <c r="O82" s="598"/>
      <c r="P82" s="599"/>
      <c r="Q82" s="598"/>
      <c r="R82" s="599"/>
      <c r="S82" s="598"/>
      <c r="T82" s="599"/>
      <c r="U82" s="598"/>
      <c r="V82" s="599"/>
      <c r="W82" s="598"/>
    </row>
    <row r="83" spans="1:27" s="75" customFormat="1" ht="19.5" hidden="1" customHeight="1" outlineLevel="1" x14ac:dyDescent="0.4">
      <c r="A83" s="594">
        <v>38</v>
      </c>
      <c r="B83" s="595"/>
      <c r="C83" s="99" t="e">
        <f>IF(#REF!="","",VLOOKUP(#REF!,[0]!LT,2))</f>
        <v>#REF!</v>
      </c>
      <c r="D83" s="99" t="e">
        <f>IF(#REF!="","",VLOOKUP(#REF!,[0]!LT,3))</f>
        <v>#REF!</v>
      </c>
      <c r="E83" s="100" t="e">
        <f>IF(#REF!="","",VLOOKUP(#REF!,[0]!LT,5))</f>
        <v>#REF!</v>
      </c>
      <c r="F83" s="99" t="e">
        <f>IF(#REF!="","",VLOOKUP(#REF!,[0]!LT,4))</f>
        <v>#REF!</v>
      </c>
      <c r="G83" s="602" t="e">
        <f>IF(F83=F84,F83,CONCATENATE(F83," / ",F84))</f>
        <v>#REF!</v>
      </c>
      <c r="H83" s="603" t="e">
        <f t="array" ref="H83">IF(E83:G83="","",SUM(E83+E84))</f>
        <v>#REF!</v>
      </c>
      <c r="I83" s="598" t="e">
        <f>IF(#REF!=$I$8,#REF!,"")</f>
        <v>#REF!</v>
      </c>
      <c r="J83" s="599" t="e">
        <f>IF(#REF!=$J$8,#REF!,"")</f>
        <v>#REF!</v>
      </c>
      <c r="K83" s="598" t="e">
        <f>IF(#REF!=$K$8,#REF!,"")</f>
        <v>#REF!</v>
      </c>
      <c r="L83" s="599" t="e">
        <f>IF(#REF!=$L$8,#REF!,"")</f>
        <v>#REF!</v>
      </c>
      <c r="M83" s="598" t="e">
        <f>IF(#REF!=$M$8,#REF!,"")</f>
        <v>#REF!</v>
      </c>
      <c r="N83" s="599" t="e">
        <f>IF(#REF!=$N$8,#REF!,"")</f>
        <v>#REF!</v>
      </c>
      <c r="O83" s="598" t="e">
        <f>IF(#REF!=$O$8,#REF!,"")</f>
        <v>#REF!</v>
      </c>
      <c r="P83" s="599" t="e">
        <f>IF(#REF!=$P$8,#REF!,"")</f>
        <v>#REF!</v>
      </c>
      <c r="Q83" s="598" t="e">
        <f>IF(#REF!=$Q$8,#REF!,"")</f>
        <v>#REF!</v>
      </c>
      <c r="R83" s="599" t="e">
        <f>IF(#REF!=$R$8,#REF!,"")</f>
        <v>#REF!</v>
      </c>
      <c r="S83" s="598" t="e">
        <f>IF(#REF!=$S$8,#REF!,"")</f>
        <v>#REF!</v>
      </c>
      <c r="T83" s="599" t="e">
        <f>IF(#REF!=$T$8,#REF!,"")</f>
        <v>#REF!</v>
      </c>
      <c r="U83" s="598" t="e">
        <f>IF(#REF!=$U$8,#REF!,"")</f>
        <v>#REF!</v>
      </c>
      <c r="V83" s="599" t="e">
        <f>IF(#REF!=$V$8,#REF!,"")</f>
        <v>#REF!</v>
      </c>
      <c r="W83" s="598" t="e">
        <f>IF(#REF!=$U$8,#REF!,"")</f>
        <v>#REF!</v>
      </c>
    </row>
    <row r="84" spans="1:27" s="75" customFormat="1" ht="19.5" hidden="1" customHeight="1" outlineLevel="1" x14ac:dyDescent="0.4">
      <c r="A84" s="594"/>
      <c r="B84" s="595"/>
      <c r="C84" s="97" t="e">
        <f>IF(#REF!="","",VLOOKUP(#REF!,[0]!LT,2))</f>
        <v>#REF!</v>
      </c>
      <c r="D84" s="97" t="e">
        <f>IF(#REF!="","",VLOOKUP(#REF!,[0]!LT,3))</f>
        <v>#REF!</v>
      </c>
      <c r="E84" s="98" t="e">
        <f>IF(#REF!="","",VLOOKUP(#REF!,[0]!LT,5))</f>
        <v>#REF!</v>
      </c>
      <c r="F84" s="97" t="e">
        <f>IF(#REF!="","",VLOOKUP(#REF!,[0]!LT,4))</f>
        <v>#REF!</v>
      </c>
      <c r="G84" s="602"/>
      <c r="H84" s="603"/>
      <c r="I84" s="598"/>
      <c r="J84" s="599"/>
      <c r="K84" s="598"/>
      <c r="L84" s="599"/>
      <c r="M84" s="598"/>
      <c r="N84" s="599"/>
      <c r="O84" s="598"/>
      <c r="P84" s="599"/>
      <c r="Q84" s="598"/>
      <c r="R84" s="599"/>
      <c r="S84" s="598"/>
      <c r="T84" s="599"/>
      <c r="U84" s="598"/>
      <c r="V84" s="599"/>
      <c r="W84" s="598"/>
    </row>
    <row r="85" spans="1:27" s="75" customFormat="1" ht="19.5" hidden="1" customHeight="1" outlineLevel="1" x14ac:dyDescent="0.4">
      <c r="A85" s="594">
        <v>39</v>
      </c>
      <c r="B85" s="595"/>
      <c r="C85" s="95" t="e">
        <f>IF(#REF!="","",VLOOKUP(#REF!,[0]!LT,2))</f>
        <v>#REF!</v>
      </c>
      <c r="D85" s="95" t="e">
        <f>IF(#REF!="","",VLOOKUP(#REF!,[0]!LT,3))</f>
        <v>#REF!</v>
      </c>
      <c r="E85" s="96" t="e">
        <f>IF(#REF!="","",VLOOKUP(#REF!,[0]!LT,5))</f>
        <v>#REF!</v>
      </c>
      <c r="F85" s="95" t="e">
        <f>IF(#REF!="","",VLOOKUP(#REF!,[0]!LT,4))</f>
        <v>#REF!</v>
      </c>
      <c r="G85" s="600" t="e">
        <f>IF(F85=F86,F85,CONCATENATE(F85," / ",F86))</f>
        <v>#REF!</v>
      </c>
      <c r="H85" s="601" t="e">
        <f t="array" ref="H85">IF(E85:G85="","",SUM(E85+E86))</f>
        <v>#REF!</v>
      </c>
      <c r="I85" s="598" t="e">
        <f>IF(#REF!=$I$8,#REF!,"")</f>
        <v>#REF!</v>
      </c>
      <c r="J85" s="599" t="e">
        <f>IF(#REF!=$J$8,#REF!,"")</f>
        <v>#REF!</v>
      </c>
      <c r="K85" s="598" t="e">
        <f>IF(#REF!=$K$8,#REF!,"")</f>
        <v>#REF!</v>
      </c>
      <c r="L85" s="599" t="e">
        <f>IF(#REF!=$L$8,#REF!,"")</f>
        <v>#REF!</v>
      </c>
      <c r="M85" s="598" t="e">
        <f>IF(#REF!=$M$8,#REF!,"")</f>
        <v>#REF!</v>
      </c>
      <c r="N85" s="599" t="e">
        <f>IF(#REF!=$N$8,#REF!,"")</f>
        <v>#REF!</v>
      </c>
      <c r="O85" s="598" t="e">
        <f>IF(#REF!=$O$8,#REF!,"")</f>
        <v>#REF!</v>
      </c>
      <c r="P85" s="599" t="e">
        <f>IF(#REF!=$P$8,#REF!,"")</f>
        <v>#REF!</v>
      </c>
      <c r="Q85" s="598" t="e">
        <f>IF(#REF!=$Q$8,#REF!,"")</f>
        <v>#REF!</v>
      </c>
      <c r="R85" s="599" t="e">
        <f>IF(#REF!=$R$8,#REF!,"")</f>
        <v>#REF!</v>
      </c>
      <c r="S85" s="598" t="e">
        <f>IF(#REF!=$S$8,#REF!,"")</f>
        <v>#REF!</v>
      </c>
      <c r="T85" s="599" t="e">
        <f>IF(#REF!=$T$8,#REF!,"")</f>
        <v>#REF!</v>
      </c>
      <c r="U85" s="598" t="e">
        <f>IF(#REF!=$U$8,#REF!,"")</f>
        <v>#REF!</v>
      </c>
      <c r="V85" s="599" t="e">
        <f>IF(#REF!=$V$8,#REF!,"")</f>
        <v>#REF!</v>
      </c>
      <c r="W85" s="598" t="e">
        <f>IF(#REF!=$U$8,#REF!,"")</f>
        <v>#REF!</v>
      </c>
    </row>
    <row r="86" spans="1:27" s="75" customFormat="1" ht="19.5" hidden="1" customHeight="1" outlineLevel="1" x14ac:dyDescent="0.4">
      <c r="A86" s="594"/>
      <c r="B86" s="595"/>
      <c r="C86" s="101" t="e">
        <f>IF(#REF!="","",VLOOKUP(#REF!,[0]!LT,2))</f>
        <v>#REF!</v>
      </c>
      <c r="D86" s="101" t="e">
        <f>IF(#REF!="","",VLOOKUP(#REF!,[0]!LT,3))</f>
        <v>#REF!</v>
      </c>
      <c r="E86" s="102" t="e">
        <f>IF(#REF!="","",VLOOKUP(#REF!,[0]!LT,5))</f>
        <v>#REF!</v>
      </c>
      <c r="F86" s="101" t="e">
        <f>IF(#REF!="","",VLOOKUP(#REF!,[0]!LT,4))</f>
        <v>#REF!</v>
      </c>
      <c r="G86" s="600"/>
      <c r="H86" s="601"/>
      <c r="I86" s="598"/>
      <c r="J86" s="599"/>
      <c r="K86" s="598"/>
      <c r="L86" s="599"/>
      <c r="M86" s="598"/>
      <c r="N86" s="599"/>
      <c r="O86" s="598"/>
      <c r="P86" s="599"/>
      <c r="Q86" s="598"/>
      <c r="R86" s="599"/>
      <c r="S86" s="598"/>
      <c r="T86" s="599"/>
      <c r="U86" s="598"/>
      <c r="V86" s="599"/>
      <c r="W86" s="598"/>
    </row>
    <row r="87" spans="1:27" s="75" customFormat="1" ht="19.5" hidden="1" customHeight="1" outlineLevel="1" x14ac:dyDescent="0.4">
      <c r="A87" s="594">
        <v>40</v>
      </c>
      <c r="B87" s="595"/>
      <c r="C87" s="95" t="e">
        <f>IF(#REF!="","",VLOOKUP(#REF!,[0]!LT,2))</f>
        <v>#REF!</v>
      </c>
      <c r="D87" s="95" t="e">
        <f>IF(#REF!="","",VLOOKUP(#REF!,[0]!LT,3))</f>
        <v>#REF!</v>
      </c>
      <c r="E87" s="96" t="e">
        <f>IF(#REF!="","",VLOOKUP(#REF!,[0]!LT,5))</f>
        <v>#REF!</v>
      </c>
      <c r="F87" s="95" t="e">
        <f>IF(#REF!="","",VLOOKUP(#REF!,[0]!LT,4))</f>
        <v>#REF!</v>
      </c>
      <c r="G87" s="596" t="e">
        <f>IF(F87=F88,F87,CONCATENATE(F87," / ",F88))</f>
        <v>#REF!</v>
      </c>
      <c r="H87" s="597" t="e">
        <f t="array" ref="H87">IF(E87:G87="","",SUM(E87+E88))</f>
        <v>#REF!</v>
      </c>
      <c r="I87" s="598" t="e">
        <f>IF(#REF!=$I$8,#REF!,"")</f>
        <v>#REF!</v>
      </c>
      <c r="J87" s="599" t="e">
        <f>IF(#REF!=$J$8,#REF!,"")</f>
        <v>#REF!</v>
      </c>
      <c r="K87" s="598" t="e">
        <f>IF(#REF!=$K$8,#REF!,"")</f>
        <v>#REF!</v>
      </c>
      <c r="L87" s="599" t="e">
        <f>IF(#REF!=$L$8,#REF!,"")</f>
        <v>#REF!</v>
      </c>
      <c r="M87" s="598" t="e">
        <f>IF(#REF!=$M$8,#REF!,"")</f>
        <v>#REF!</v>
      </c>
      <c r="N87" s="599" t="e">
        <f>IF(#REF!=$N$8,#REF!,"")</f>
        <v>#REF!</v>
      </c>
      <c r="O87" s="598" t="e">
        <f>IF(#REF!=$O$8,#REF!,"")</f>
        <v>#REF!</v>
      </c>
      <c r="P87" s="599" t="e">
        <f>IF(#REF!=$P$8,#REF!,"")</f>
        <v>#REF!</v>
      </c>
      <c r="Q87" s="598" t="e">
        <f>IF(#REF!=$Q$8,#REF!,"")</f>
        <v>#REF!</v>
      </c>
      <c r="R87" s="599" t="e">
        <f>IF(#REF!=$R$8,#REF!,"")</f>
        <v>#REF!</v>
      </c>
      <c r="S87" s="598" t="e">
        <f>IF(#REF!=$S$8,#REF!,"")</f>
        <v>#REF!</v>
      </c>
      <c r="T87" s="599" t="e">
        <f>IF(#REF!=$T$8,#REF!,"")</f>
        <v>#REF!</v>
      </c>
      <c r="U87" s="598" t="e">
        <f>IF(#REF!=$U$8,#REF!,"")</f>
        <v>#REF!</v>
      </c>
      <c r="V87" s="599" t="e">
        <f>IF(#REF!=$V$8,#REF!,"")</f>
        <v>#REF!</v>
      </c>
      <c r="W87" s="598" t="e">
        <f>IF(#REF!=$U$8,#REF!,"")</f>
        <v>#REF!</v>
      </c>
    </row>
    <row r="88" spans="1:27" s="75" customFormat="1" ht="19.5" hidden="1" customHeight="1" outlineLevel="1" x14ac:dyDescent="0.4">
      <c r="A88" s="594"/>
      <c r="B88" s="595"/>
      <c r="C88" s="97" t="e">
        <f>IF(#REF!="","",VLOOKUP(#REF!,[0]!LT,2))</f>
        <v>#REF!</v>
      </c>
      <c r="D88" s="97" t="e">
        <f>IF(#REF!="","",VLOOKUP(#REF!,[0]!LT,3))</f>
        <v>#REF!</v>
      </c>
      <c r="E88" s="98" t="e">
        <f>IF(#REF!="","",VLOOKUP(#REF!,[0]!LT,5))</f>
        <v>#REF!</v>
      </c>
      <c r="F88" s="97" t="e">
        <f>IF(#REF!="","",VLOOKUP(#REF!,[0]!LT,4))</f>
        <v>#REF!</v>
      </c>
      <c r="G88" s="596"/>
      <c r="H88" s="597"/>
      <c r="I88" s="598"/>
      <c r="J88" s="599"/>
      <c r="K88" s="598"/>
      <c r="L88" s="599"/>
      <c r="M88" s="598"/>
      <c r="N88" s="599"/>
      <c r="O88" s="598"/>
      <c r="P88" s="599"/>
      <c r="Q88" s="598"/>
      <c r="R88" s="599"/>
      <c r="S88" s="598"/>
      <c r="T88" s="599"/>
      <c r="U88" s="598"/>
      <c r="V88" s="599"/>
      <c r="W88" s="598"/>
    </row>
    <row r="89" spans="1:27" s="75" customFormat="1" ht="19.5" hidden="1" customHeight="1" outlineLevel="1" x14ac:dyDescent="0.4">
      <c r="A89" s="594">
        <v>41</v>
      </c>
      <c r="B89" s="595"/>
      <c r="C89" s="95" t="e">
        <f>IF(#REF!="","",VLOOKUP(#REF!,[0]!LT,2))</f>
        <v>#REF!</v>
      </c>
      <c r="D89" s="95" t="e">
        <f>IF(#REF!="","",VLOOKUP(#REF!,[0]!LT,3))</f>
        <v>#REF!</v>
      </c>
      <c r="E89" s="96" t="e">
        <f>IF(#REF!="","",VLOOKUP(#REF!,[0]!LT,5))</f>
        <v>#REF!</v>
      </c>
      <c r="F89" s="95" t="e">
        <f>IF(#REF!="","",VLOOKUP(#REF!,[0]!LT,4))</f>
        <v>#REF!</v>
      </c>
      <c r="G89" s="596" t="e">
        <f>IF(F89=F90,F89,CONCATENATE(F89," / ",F90))</f>
        <v>#REF!</v>
      </c>
      <c r="H89" s="597" t="e">
        <f t="array" ref="H89">IF(E89:G89="","",SUM(E89+E90))</f>
        <v>#REF!</v>
      </c>
      <c r="I89" s="588" t="e">
        <f>IF(#REF!=$I$8,#REF!,"")</f>
        <v>#REF!</v>
      </c>
      <c r="J89" s="593" t="e">
        <f>IF(#REF!=$J$8,#REF!,"")</f>
        <v>#REF!</v>
      </c>
      <c r="K89" s="588" t="e">
        <f>IF(#REF!=$K$8,#REF!,"")</f>
        <v>#REF!</v>
      </c>
      <c r="L89" s="593" t="e">
        <f>IF(#REF!=$L$8,#REF!,"")</f>
        <v>#REF!</v>
      </c>
      <c r="M89" s="588" t="e">
        <f>IF(#REF!=$M$8,#REF!,"")</f>
        <v>#REF!</v>
      </c>
      <c r="N89" s="593" t="e">
        <f>IF(#REF!=$N$8,#REF!,"")</f>
        <v>#REF!</v>
      </c>
      <c r="O89" s="588" t="e">
        <f>IF(#REF!=$O$8,#REF!,"")</f>
        <v>#REF!</v>
      </c>
      <c r="P89" s="593" t="e">
        <f>IF(#REF!=$P$8,#REF!,"")</f>
        <v>#REF!</v>
      </c>
      <c r="Q89" s="588" t="e">
        <f>IF(#REF!=$Q$8,#REF!,"")</f>
        <v>#REF!</v>
      </c>
      <c r="R89" s="593" t="e">
        <f>IF(#REF!=$R$8,#REF!,"")</f>
        <v>#REF!</v>
      </c>
      <c r="S89" s="588" t="e">
        <f>IF(#REF!=$S$8,#REF!,"")</f>
        <v>#REF!</v>
      </c>
      <c r="T89" s="593" t="e">
        <f>IF(#REF!=$T$8,#REF!,"")</f>
        <v>#REF!</v>
      </c>
      <c r="U89" s="588" t="e">
        <f>IF(#REF!=$U$8,#REF!,"")</f>
        <v>#REF!</v>
      </c>
      <c r="V89" s="593" t="e">
        <f>IF(#REF!=$V$8,#REF!,"")</f>
        <v>#REF!</v>
      </c>
      <c r="W89" s="588" t="e">
        <f>IF(#REF!=$U$8,#REF!,"")</f>
        <v>#REF!</v>
      </c>
    </row>
    <row r="90" spans="1:27" s="75" customFormat="1" ht="19.5" hidden="1" customHeight="1" outlineLevel="1" x14ac:dyDescent="0.4">
      <c r="A90" s="594"/>
      <c r="B90" s="595"/>
      <c r="C90" s="97" t="e">
        <f>IF(#REF!="","",VLOOKUP(#REF!,[0]!LT,2))</f>
        <v>#REF!</v>
      </c>
      <c r="D90" s="97" t="e">
        <f>IF(#REF!="","",VLOOKUP(#REF!,[0]!LT,3))</f>
        <v>#REF!</v>
      </c>
      <c r="E90" s="98" t="e">
        <f>IF(#REF!="","",VLOOKUP(#REF!,[0]!LT,5))</f>
        <v>#REF!</v>
      </c>
      <c r="F90" s="97" t="e">
        <f>IF(#REF!="","",VLOOKUP(#REF!,[0]!LT,4))</f>
        <v>#REF!</v>
      </c>
      <c r="G90" s="596"/>
      <c r="H90" s="597"/>
      <c r="I90" s="588"/>
      <c r="J90" s="593"/>
      <c r="K90" s="588"/>
      <c r="L90" s="593"/>
      <c r="M90" s="588"/>
      <c r="N90" s="593"/>
      <c r="O90" s="588"/>
      <c r="P90" s="593"/>
      <c r="Q90" s="588"/>
      <c r="R90" s="593"/>
      <c r="S90" s="588"/>
      <c r="T90" s="593"/>
      <c r="U90" s="588"/>
      <c r="V90" s="593"/>
      <c r="W90" s="588"/>
    </row>
    <row r="91" spans="1:27" s="75" customFormat="1" ht="37.5" customHeight="1" collapsed="1" thickBot="1" x14ac:dyDescent="0.55000000000000004">
      <c r="A91" s="589" t="s">
        <v>47</v>
      </c>
      <c r="B91" s="589"/>
      <c r="C91" s="589"/>
      <c r="D91" s="589"/>
      <c r="E91" s="589"/>
      <c r="F91" s="589"/>
      <c r="G91" s="589"/>
      <c r="H91" s="103" t="s">
        <v>63</v>
      </c>
      <c r="I91" s="104"/>
      <c r="J91" s="105"/>
      <c r="K91" s="104"/>
      <c r="L91" s="105"/>
      <c r="M91" s="104"/>
      <c r="N91" s="105"/>
      <c r="O91" s="104"/>
      <c r="P91" s="105"/>
      <c r="Q91" s="104"/>
      <c r="R91" s="105"/>
      <c r="S91" s="104"/>
      <c r="T91" s="105"/>
      <c r="U91" s="104"/>
      <c r="V91" s="105"/>
      <c r="W91" s="104"/>
    </row>
    <row r="92" spans="1:27" s="75" customFormat="1" ht="16.5" customHeight="1" x14ac:dyDescent="0.5">
      <c r="B92" s="106"/>
      <c r="C92" s="106"/>
      <c r="D92" s="106"/>
      <c r="E92" s="106"/>
      <c r="F92" s="106"/>
      <c r="G92" s="106"/>
      <c r="H92" s="107"/>
      <c r="I92" s="590"/>
      <c r="J92" s="590"/>
      <c r="K92" s="590"/>
      <c r="L92" s="590"/>
      <c r="M92" s="590"/>
      <c r="N92" s="590"/>
      <c r="O92" s="590"/>
      <c r="P92" s="590"/>
      <c r="Q92" s="590"/>
      <c r="R92" s="590"/>
      <c r="S92" s="590"/>
      <c r="T92" s="590"/>
      <c r="U92" s="590"/>
      <c r="V92" s="590"/>
    </row>
    <row r="93" spans="1:27" s="75" customFormat="1" ht="24" customHeight="1" x14ac:dyDescent="0.25">
      <c r="A93" s="591"/>
      <c r="B93" s="591"/>
      <c r="C93" s="591"/>
      <c r="D93" s="591"/>
      <c r="E93" s="591"/>
      <c r="F93" s="591"/>
      <c r="G93" s="591"/>
      <c r="H93" s="591"/>
      <c r="I93" s="591"/>
      <c r="J93" s="591"/>
      <c r="K93" s="591"/>
      <c r="L93" s="591"/>
      <c r="M93" s="591"/>
      <c r="N93" s="591"/>
      <c r="O93" s="591"/>
      <c r="P93" s="591"/>
      <c r="Q93" s="591"/>
      <c r="R93" s="591"/>
      <c r="S93" s="591"/>
      <c r="T93" s="591"/>
      <c r="U93" s="591"/>
      <c r="V93" s="591"/>
      <c r="W93" s="591"/>
    </row>
    <row r="94" spans="1:27" ht="24" customHeight="1" x14ac:dyDescent="0.4">
      <c r="B94" s="109"/>
      <c r="C94" s="110"/>
      <c r="D94" s="111"/>
      <c r="E94" s="111"/>
      <c r="F94" s="111"/>
      <c r="G94" s="111"/>
      <c r="H94" s="111"/>
      <c r="I94" s="112"/>
      <c r="J94" s="112"/>
      <c r="K94" s="112"/>
      <c r="L94" s="112"/>
      <c r="M94" s="112"/>
      <c r="N94" s="112"/>
      <c r="O94" s="113"/>
      <c r="P94" s="113"/>
      <c r="Q94" s="112"/>
      <c r="R94" s="112"/>
      <c r="S94" s="112"/>
      <c r="T94" s="112"/>
      <c r="U94" s="112"/>
      <c r="V94" s="113"/>
      <c r="W94" s="112"/>
      <c r="X94" s="112"/>
      <c r="Y94" s="112"/>
      <c r="Z94" s="112"/>
      <c r="AA94" s="75"/>
    </row>
    <row r="95" spans="1:27" ht="24" customHeight="1" x14ac:dyDescent="0.4">
      <c r="B95" s="109"/>
      <c r="C95" s="110"/>
      <c r="D95" s="111"/>
      <c r="E95" s="111"/>
      <c r="F95" s="111"/>
      <c r="G95" s="111"/>
      <c r="H95" s="111"/>
      <c r="I95" s="112"/>
      <c r="J95" s="112"/>
      <c r="K95" s="112"/>
      <c r="L95" s="112"/>
      <c r="M95" s="112"/>
      <c r="N95" s="112"/>
      <c r="O95" s="113"/>
      <c r="P95" s="112"/>
      <c r="Q95" s="112"/>
      <c r="R95" s="112"/>
      <c r="S95" s="112"/>
      <c r="T95" s="112"/>
      <c r="U95" s="112"/>
      <c r="V95" s="113"/>
      <c r="W95" s="112"/>
      <c r="X95" s="112"/>
      <c r="Y95" s="112"/>
      <c r="Z95" s="112"/>
      <c r="AA95" s="75"/>
    </row>
    <row r="96" spans="1:27" ht="25.5" customHeight="1" x14ac:dyDescent="0.25">
      <c r="J96" s="114"/>
      <c r="K96" s="114"/>
      <c r="L96" s="114"/>
      <c r="M96" s="114"/>
      <c r="N96" s="114"/>
    </row>
    <row r="99" spans="2:28" ht="66" customHeight="1" x14ac:dyDescent="0.95">
      <c r="B99" s="592"/>
      <c r="C99" s="592"/>
      <c r="D99" s="592"/>
      <c r="E99" s="592"/>
      <c r="F99" s="592"/>
      <c r="G99" s="592"/>
      <c r="H99" s="592"/>
      <c r="I99" s="592"/>
      <c r="J99" s="592"/>
      <c r="K99" s="592"/>
      <c r="L99" s="592"/>
      <c r="M99" s="592"/>
      <c r="N99" s="592"/>
      <c r="O99" s="592"/>
      <c r="P99" s="592"/>
      <c r="Q99" s="592"/>
      <c r="R99" s="592"/>
      <c r="S99" s="592"/>
      <c r="T99" s="592"/>
      <c r="U99" s="592"/>
      <c r="V99" s="592"/>
      <c r="W99" s="592"/>
      <c r="X99" s="592"/>
      <c r="Y99" s="592"/>
      <c r="Z99" s="592"/>
      <c r="AA99" s="592"/>
      <c r="AB99" s="592"/>
    </row>
    <row r="100" spans="2:28" ht="34.5" customHeight="1" x14ac:dyDescent="0.25"/>
    <row r="104" spans="2:28" ht="18" customHeight="1" x14ac:dyDescent="0.25">
      <c r="S104" s="108"/>
    </row>
    <row r="132" spans="15:18" ht="19.5" customHeight="1" x14ac:dyDescent="0.25"/>
    <row r="133" spans="15:18" ht="19.5" customHeight="1" x14ac:dyDescent="0.25"/>
    <row r="134" spans="15:18" ht="25.5" customHeight="1" x14ac:dyDescent="0.25"/>
    <row r="135" spans="15:18" x14ac:dyDescent="0.25">
      <c r="O135" s="114"/>
      <c r="P135" s="114"/>
      <c r="Q135" s="114"/>
      <c r="R135" s="114"/>
    </row>
  </sheetData>
  <mergeCells count="795">
    <mergeCell ref="C1:U1"/>
    <mergeCell ref="C2:U2"/>
    <mergeCell ref="C3:U3"/>
    <mergeCell ref="C4:U4"/>
    <mergeCell ref="B5:H5"/>
    <mergeCell ref="B6:H6"/>
    <mergeCell ref="I6:R6"/>
    <mergeCell ref="S6:W6"/>
    <mergeCell ref="C7:C8"/>
    <mergeCell ref="D7:D8"/>
    <mergeCell ref="E7:E8"/>
    <mergeCell ref="G7:G8"/>
    <mergeCell ref="R9:R10"/>
    <mergeCell ref="S9:S10"/>
    <mergeCell ref="T9:T10"/>
    <mergeCell ref="U9:U10"/>
    <mergeCell ref="V9:V10"/>
    <mergeCell ref="A9:A10"/>
    <mergeCell ref="B9:B10"/>
    <mergeCell ref="G9:G10"/>
    <mergeCell ref="H9:H10"/>
    <mergeCell ref="I9:I10"/>
    <mergeCell ref="J9:J10"/>
    <mergeCell ref="K9:K10"/>
    <mergeCell ref="L9:L10"/>
    <mergeCell ref="M9:M10"/>
    <mergeCell ref="W9:W10"/>
    <mergeCell ref="A11:A12"/>
    <mergeCell ref="B11:B12"/>
    <mergeCell ref="G11:G12"/>
    <mergeCell ref="H11:H12"/>
    <mergeCell ref="I11:I12"/>
    <mergeCell ref="J11:J12"/>
    <mergeCell ref="K11:K12"/>
    <mergeCell ref="L11:L12"/>
    <mergeCell ref="M11:M12"/>
    <mergeCell ref="N11:N12"/>
    <mergeCell ref="O11:O12"/>
    <mergeCell ref="P11:P12"/>
    <mergeCell ref="Q11:Q12"/>
    <mergeCell ref="R11:R12"/>
    <mergeCell ref="S11:S12"/>
    <mergeCell ref="T11:T12"/>
    <mergeCell ref="U11:U12"/>
    <mergeCell ref="V11:V12"/>
    <mergeCell ref="W11:W12"/>
    <mergeCell ref="N9:N10"/>
    <mergeCell ref="O9:O10"/>
    <mergeCell ref="P9:P10"/>
    <mergeCell ref="Q9:Q10"/>
    <mergeCell ref="R13:R14"/>
    <mergeCell ref="S13:S14"/>
    <mergeCell ref="T13:T14"/>
    <mergeCell ref="U13:U14"/>
    <mergeCell ref="V13:V14"/>
    <mergeCell ref="A13:A14"/>
    <mergeCell ref="B13:B14"/>
    <mergeCell ref="G13:G14"/>
    <mergeCell ref="H13:H14"/>
    <mergeCell ref="I13:I14"/>
    <mergeCell ref="J13:J14"/>
    <mergeCell ref="K13:K14"/>
    <mergeCell ref="L13:L14"/>
    <mergeCell ref="M13:M14"/>
    <mergeCell ref="W13:W14"/>
    <mergeCell ref="A15:A16"/>
    <mergeCell ref="B15:B16"/>
    <mergeCell ref="G15:G16"/>
    <mergeCell ref="H15:H16"/>
    <mergeCell ref="I15:I16"/>
    <mergeCell ref="J15:J16"/>
    <mergeCell ref="K15:K16"/>
    <mergeCell ref="L15:L16"/>
    <mergeCell ref="M15:M16"/>
    <mergeCell ref="N15:N16"/>
    <mergeCell ref="O15:O16"/>
    <mergeCell ref="P15:P16"/>
    <mergeCell ref="Q15:Q16"/>
    <mergeCell ref="R15:R16"/>
    <mergeCell ref="S15:S16"/>
    <mergeCell ref="T15:T16"/>
    <mergeCell ref="U15:U16"/>
    <mergeCell ref="V15:V16"/>
    <mergeCell ref="W15:W16"/>
    <mergeCell ref="N13:N14"/>
    <mergeCell ref="O13:O14"/>
    <mergeCell ref="P13:P14"/>
    <mergeCell ref="Q13:Q14"/>
    <mergeCell ref="R17:R18"/>
    <mergeCell ref="S17:S18"/>
    <mergeCell ref="T17:T18"/>
    <mergeCell ref="U17:U18"/>
    <mergeCell ref="V17:V18"/>
    <mergeCell ref="A17:A18"/>
    <mergeCell ref="B17:B18"/>
    <mergeCell ref="G17:G18"/>
    <mergeCell ref="H17:H18"/>
    <mergeCell ref="I17:I18"/>
    <mergeCell ref="J17:J18"/>
    <mergeCell ref="K17:K18"/>
    <mergeCell ref="L17:L18"/>
    <mergeCell ref="M17:M18"/>
    <mergeCell ref="W17:W18"/>
    <mergeCell ref="A19:A20"/>
    <mergeCell ref="B19:B20"/>
    <mergeCell ref="G19:G20"/>
    <mergeCell ref="H19:H20"/>
    <mergeCell ref="I19:I20"/>
    <mergeCell ref="J19:J20"/>
    <mergeCell ref="K19:K20"/>
    <mergeCell ref="L19:L20"/>
    <mergeCell ref="M19:M20"/>
    <mergeCell ref="N19:N20"/>
    <mergeCell ref="O19:O20"/>
    <mergeCell ref="P19:P20"/>
    <mergeCell ref="Q19:Q20"/>
    <mergeCell ref="R19:R20"/>
    <mergeCell ref="S19:S20"/>
    <mergeCell ref="T19:T20"/>
    <mergeCell ref="U19:U20"/>
    <mergeCell ref="V19:V20"/>
    <mergeCell ref="W19:W20"/>
    <mergeCell ref="N17:N18"/>
    <mergeCell ref="O17:O18"/>
    <mergeCell ref="P17:P18"/>
    <mergeCell ref="Q17:Q18"/>
    <mergeCell ref="R21:R22"/>
    <mergeCell ref="S21:S22"/>
    <mergeCell ref="T21:T22"/>
    <mergeCell ref="U21:U22"/>
    <mergeCell ref="V21:V22"/>
    <mergeCell ref="A21:A22"/>
    <mergeCell ref="B21:B22"/>
    <mergeCell ref="G21:G22"/>
    <mergeCell ref="H21:H22"/>
    <mergeCell ref="I21:I22"/>
    <mergeCell ref="J21:J22"/>
    <mergeCell ref="K21:K22"/>
    <mergeCell ref="L21:L22"/>
    <mergeCell ref="M21:M22"/>
    <mergeCell ref="W21:W22"/>
    <mergeCell ref="A23:A24"/>
    <mergeCell ref="B23:B24"/>
    <mergeCell ref="G23:G24"/>
    <mergeCell ref="H23:H24"/>
    <mergeCell ref="I23:I24"/>
    <mergeCell ref="J23:J24"/>
    <mergeCell ref="K23:K24"/>
    <mergeCell ref="L23:L24"/>
    <mergeCell ref="M23:M24"/>
    <mergeCell ref="N23:N24"/>
    <mergeCell ref="O23:O24"/>
    <mergeCell ref="P23:P24"/>
    <mergeCell ref="Q23:Q24"/>
    <mergeCell ref="R23:R24"/>
    <mergeCell ref="S23:S24"/>
    <mergeCell ref="T23:T24"/>
    <mergeCell ref="U23:U24"/>
    <mergeCell ref="V23:V24"/>
    <mergeCell ref="W23:W24"/>
    <mergeCell ref="N21:N22"/>
    <mergeCell ref="O21:O22"/>
    <mergeCell ref="P21:P22"/>
    <mergeCell ref="Q21:Q22"/>
    <mergeCell ref="R25:R26"/>
    <mergeCell ref="S25:S26"/>
    <mergeCell ref="T25:T26"/>
    <mergeCell ref="U25:U26"/>
    <mergeCell ref="V25:V26"/>
    <mergeCell ref="A25:A26"/>
    <mergeCell ref="B25:B26"/>
    <mergeCell ref="G25:G26"/>
    <mergeCell ref="H25:H26"/>
    <mergeCell ref="I25:I26"/>
    <mergeCell ref="J25:J26"/>
    <mergeCell ref="K25:K26"/>
    <mergeCell ref="L25:L26"/>
    <mergeCell ref="M25:M26"/>
    <mergeCell ref="W25:W26"/>
    <mergeCell ref="A27:A28"/>
    <mergeCell ref="B27:B28"/>
    <mergeCell ref="G27:G28"/>
    <mergeCell ref="H27:H28"/>
    <mergeCell ref="I27:I28"/>
    <mergeCell ref="J27:J28"/>
    <mergeCell ref="K27:K28"/>
    <mergeCell ref="L27:L28"/>
    <mergeCell ref="M27:M28"/>
    <mergeCell ref="N27:N28"/>
    <mergeCell ref="O27:O28"/>
    <mergeCell ref="P27:P28"/>
    <mergeCell ref="Q27:Q28"/>
    <mergeCell ref="R27:R28"/>
    <mergeCell ref="S27:S28"/>
    <mergeCell ref="T27:T28"/>
    <mergeCell ref="U27:U28"/>
    <mergeCell ref="V27:V28"/>
    <mergeCell ref="W27:W28"/>
    <mergeCell ref="N25:N26"/>
    <mergeCell ref="O25:O26"/>
    <mergeCell ref="P25:P26"/>
    <mergeCell ref="Q25:Q26"/>
    <mergeCell ref="R29:R30"/>
    <mergeCell ref="S29:S30"/>
    <mergeCell ref="T29:T30"/>
    <mergeCell ref="U29:U30"/>
    <mergeCell ref="V29:V30"/>
    <mergeCell ref="A29:A30"/>
    <mergeCell ref="B29:B30"/>
    <mergeCell ref="G29:G30"/>
    <mergeCell ref="H29:H30"/>
    <mergeCell ref="I29:I30"/>
    <mergeCell ref="J29:J30"/>
    <mergeCell ref="K29:K30"/>
    <mergeCell ref="L29:L30"/>
    <mergeCell ref="M29:M30"/>
    <mergeCell ref="W29:W30"/>
    <mergeCell ref="A31:A32"/>
    <mergeCell ref="B31:B32"/>
    <mergeCell ref="G31:G32"/>
    <mergeCell ref="H31:H32"/>
    <mergeCell ref="I31:I32"/>
    <mergeCell ref="J31:J32"/>
    <mergeCell ref="K31:K32"/>
    <mergeCell ref="L31:L32"/>
    <mergeCell ref="M31:M32"/>
    <mergeCell ref="N31:N32"/>
    <mergeCell ref="O31:O32"/>
    <mergeCell ref="P31:P32"/>
    <mergeCell ref="Q31:Q32"/>
    <mergeCell ref="R31:R32"/>
    <mergeCell ref="S31:S32"/>
    <mergeCell ref="T31:T32"/>
    <mergeCell ref="U31:U32"/>
    <mergeCell ref="V31:V32"/>
    <mergeCell ref="W31:W32"/>
    <mergeCell ref="N29:N30"/>
    <mergeCell ref="O29:O30"/>
    <mergeCell ref="P29:P30"/>
    <mergeCell ref="Q29:Q30"/>
    <mergeCell ref="R33:R34"/>
    <mergeCell ref="S33:S34"/>
    <mergeCell ref="T33:T34"/>
    <mergeCell ref="U33:U34"/>
    <mergeCell ref="V33:V34"/>
    <mergeCell ref="A33:A34"/>
    <mergeCell ref="B33:B34"/>
    <mergeCell ref="G33:G34"/>
    <mergeCell ref="H33:H34"/>
    <mergeCell ref="I33:I34"/>
    <mergeCell ref="J33:J34"/>
    <mergeCell ref="K33:K34"/>
    <mergeCell ref="L33:L34"/>
    <mergeCell ref="M33:M34"/>
    <mergeCell ref="W33:W34"/>
    <mergeCell ref="A35:A36"/>
    <mergeCell ref="B35:B36"/>
    <mergeCell ref="G35:G36"/>
    <mergeCell ref="H35:H36"/>
    <mergeCell ref="I35:I36"/>
    <mergeCell ref="J35:J36"/>
    <mergeCell ref="K35:K36"/>
    <mergeCell ref="L35:L36"/>
    <mergeCell ref="M35:M36"/>
    <mergeCell ref="N35:N36"/>
    <mergeCell ref="O35:O36"/>
    <mergeCell ref="P35:P36"/>
    <mergeCell ref="Q35:Q36"/>
    <mergeCell ref="R35:R36"/>
    <mergeCell ref="S35:S36"/>
    <mergeCell ref="T35:T36"/>
    <mergeCell ref="U35:U36"/>
    <mergeCell ref="V35:V36"/>
    <mergeCell ref="W35:W36"/>
    <mergeCell ref="N33:N34"/>
    <mergeCell ref="O33:O34"/>
    <mergeCell ref="P33:P34"/>
    <mergeCell ref="Q33:Q34"/>
    <mergeCell ref="R37:R38"/>
    <mergeCell ref="S37:S38"/>
    <mergeCell ref="T37:T38"/>
    <mergeCell ref="U37:U38"/>
    <mergeCell ref="V37:V38"/>
    <mergeCell ref="A37:A38"/>
    <mergeCell ref="B37:B38"/>
    <mergeCell ref="G37:G38"/>
    <mergeCell ref="H37:H38"/>
    <mergeCell ref="I37:I38"/>
    <mergeCell ref="J37:J38"/>
    <mergeCell ref="K37:K38"/>
    <mergeCell ref="L37:L38"/>
    <mergeCell ref="M37:M38"/>
    <mergeCell ref="W37:W38"/>
    <mergeCell ref="A39:A40"/>
    <mergeCell ref="B39:B40"/>
    <mergeCell ref="G39:G40"/>
    <mergeCell ref="H39:H40"/>
    <mergeCell ref="I39:I40"/>
    <mergeCell ref="J39:J40"/>
    <mergeCell ref="K39:K40"/>
    <mergeCell ref="L39:L40"/>
    <mergeCell ref="M39:M40"/>
    <mergeCell ref="N39:N40"/>
    <mergeCell ref="O39:O40"/>
    <mergeCell ref="P39:P40"/>
    <mergeCell ref="Q39:Q40"/>
    <mergeCell ref="R39:R40"/>
    <mergeCell ref="S39:S40"/>
    <mergeCell ref="T39:T40"/>
    <mergeCell ref="U39:U40"/>
    <mergeCell ref="V39:V40"/>
    <mergeCell ref="W39:W40"/>
    <mergeCell ref="N37:N38"/>
    <mergeCell ref="O37:O38"/>
    <mergeCell ref="P37:P38"/>
    <mergeCell ref="Q37:Q38"/>
    <mergeCell ref="R41:R42"/>
    <mergeCell ref="S41:S42"/>
    <mergeCell ref="T41:T42"/>
    <mergeCell ref="U41:U42"/>
    <mergeCell ref="V41:V42"/>
    <mergeCell ref="A41:A42"/>
    <mergeCell ref="B41:B42"/>
    <mergeCell ref="G41:G42"/>
    <mergeCell ref="H41:H42"/>
    <mergeCell ref="I41:I42"/>
    <mergeCell ref="J41:J42"/>
    <mergeCell ref="K41:K42"/>
    <mergeCell ref="L41:L42"/>
    <mergeCell ref="M41:M42"/>
    <mergeCell ref="W41:W42"/>
    <mergeCell ref="A43:A44"/>
    <mergeCell ref="B43:B44"/>
    <mergeCell ref="G43:G44"/>
    <mergeCell ref="H43:H44"/>
    <mergeCell ref="I43:I44"/>
    <mergeCell ref="J43:J44"/>
    <mergeCell ref="K43:K44"/>
    <mergeCell ref="L43:L44"/>
    <mergeCell ref="M43:M44"/>
    <mergeCell ref="N43:N44"/>
    <mergeCell ref="O43:O44"/>
    <mergeCell ref="P43:P44"/>
    <mergeCell ref="Q43:Q44"/>
    <mergeCell ref="R43:R44"/>
    <mergeCell ref="S43:S44"/>
    <mergeCell ref="T43:T44"/>
    <mergeCell ref="U43:U44"/>
    <mergeCell ref="V43:V44"/>
    <mergeCell ref="W43:W44"/>
    <mergeCell ref="N41:N42"/>
    <mergeCell ref="O41:O42"/>
    <mergeCell ref="P41:P42"/>
    <mergeCell ref="Q41:Q42"/>
    <mergeCell ref="R45:R46"/>
    <mergeCell ref="S45:S46"/>
    <mergeCell ref="T45:T46"/>
    <mergeCell ref="U45:U46"/>
    <mergeCell ref="V45:V46"/>
    <mergeCell ref="A45:A46"/>
    <mergeCell ref="B45:B46"/>
    <mergeCell ref="G45:G46"/>
    <mergeCell ref="H45:H46"/>
    <mergeCell ref="I45:I46"/>
    <mergeCell ref="J45:J46"/>
    <mergeCell ref="K45:K46"/>
    <mergeCell ref="L45:L46"/>
    <mergeCell ref="M45:M46"/>
    <mergeCell ref="W45:W46"/>
    <mergeCell ref="A47:A48"/>
    <mergeCell ref="B47:B48"/>
    <mergeCell ref="G47:G48"/>
    <mergeCell ref="H47:H48"/>
    <mergeCell ref="I47:I48"/>
    <mergeCell ref="J47:J48"/>
    <mergeCell ref="K47:K48"/>
    <mergeCell ref="L47:L48"/>
    <mergeCell ref="M47:M48"/>
    <mergeCell ref="N47:N48"/>
    <mergeCell ref="O47:O48"/>
    <mergeCell ref="P47:P48"/>
    <mergeCell ref="Q47:Q48"/>
    <mergeCell ref="R47:R48"/>
    <mergeCell ref="S47:S48"/>
    <mergeCell ref="T47:T48"/>
    <mergeCell ref="U47:U48"/>
    <mergeCell ref="V47:V48"/>
    <mergeCell ref="W47:W48"/>
    <mergeCell ref="N45:N46"/>
    <mergeCell ref="O45:O46"/>
    <mergeCell ref="P45:P46"/>
    <mergeCell ref="Q45:Q46"/>
    <mergeCell ref="R49:R50"/>
    <mergeCell ref="S49:S50"/>
    <mergeCell ref="T49:T50"/>
    <mergeCell ref="U49:U50"/>
    <mergeCell ref="V49:V50"/>
    <mergeCell ref="A49:A50"/>
    <mergeCell ref="B49:B50"/>
    <mergeCell ref="G49:G50"/>
    <mergeCell ref="H49:H50"/>
    <mergeCell ref="I49:I50"/>
    <mergeCell ref="J49:J50"/>
    <mergeCell ref="K49:K50"/>
    <mergeCell ref="L49:L50"/>
    <mergeCell ref="M49:M50"/>
    <mergeCell ref="W49:W50"/>
    <mergeCell ref="A51:A52"/>
    <mergeCell ref="B51:B52"/>
    <mergeCell ref="G51:G52"/>
    <mergeCell ref="H51:H52"/>
    <mergeCell ref="I51:I52"/>
    <mergeCell ref="J51:J52"/>
    <mergeCell ref="K51:K52"/>
    <mergeCell ref="L51:L52"/>
    <mergeCell ref="M51:M52"/>
    <mergeCell ref="N51:N52"/>
    <mergeCell ref="O51:O52"/>
    <mergeCell ref="P51:P52"/>
    <mergeCell ref="Q51:Q52"/>
    <mergeCell ref="R51:R52"/>
    <mergeCell ref="S51:S52"/>
    <mergeCell ref="T51:T52"/>
    <mergeCell ref="U51:U52"/>
    <mergeCell ref="V51:V52"/>
    <mergeCell ref="W51:W52"/>
    <mergeCell ref="N49:N50"/>
    <mergeCell ref="O49:O50"/>
    <mergeCell ref="P49:P50"/>
    <mergeCell ref="Q49:Q50"/>
    <mergeCell ref="R53:R54"/>
    <mergeCell ref="S53:S54"/>
    <mergeCell ref="T53:T54"/>
    <mergeCell ref="U53:U54"/>
    <mergeCell ref="V53:V54"/>
    <mergeCell ref="A53:A54"/>
    <mergeCell ref="B53:B54"/>
    <mergeCell ref="G53:G54"/>
    <mergeCell ref="H53:H54"/>
    <mergeCell ref="I53:I54"/>
    <mergeCell ref="J53:J54"/>
    <mergeCell ref="K53:K54"/>
    <mergeCell ref="L53:L54"/>
    <mergeCell ref="M53:M54"/>
    <mergeCell ref="W53:W54"/>
    <mergeCell ref="A55:A56"/>
    <mergeCell ref="B55:B56"/>
    <mergeCell ref="G55:G56"/>
    <mergeCell ref="H55:H56"/>
    <mergeCell ref="I55:I56"/>
    <mergeCell ref="J55:J56"/>
    <mergeCell ref="K55:K56"/>
    <mergeCell ref="L55:L56"/>
    <mergeCell ref="M55:M56"/>
    <mergeCell ref="N55:N56"/>
    <mergeCell ref="O55:O56"/>
    <mergeCell ref="P55:P56"/>
    <mergeCell ref="Q55:Q56"/>
    <mergeCell ref="R55:R56"/>
    <mergeCell ref="S55:S56"/>
    <mergeCell ref="T55:T56"/>
    <mergeCell ref="U55:U56"/>
    <mergeCell ref="V55:V56"/>
    <mergeCell ref="W55:W56"/>
    <mergeCell ref="N53:N54"/>
    <mergeCell ref="O53:O54"/>
    <mergeCell ref="P53:P54"/>
    <mergeCell ref="Q53:Q54"/>
    <mergeCell ref="R57:R58"/>
    <mergeCell ref="S57:S58"/>
    <mergeCell ref="T57:T58"/>
    <mergeCell ref="U57:U58"/>
    <mergeCell ref="V57:V58"/>
    <mergeCell ref="A57:A58"/>
    <mergeCell ref="B57:B58"/>
    <mergeCell ref="G57:G58"/>
    <mergeCell ref="H57:H58"/>
    <mergeCell ref="I57:I58"/>
    <mergeCell ref="J57:J58"/>
    <mergeCell ref="K57:K58"/>
    <mergeCell ref="L57:L58"/>
    <mergeCell ref="M57:M58"/>
    <mergeCell ref="W57:W58"/>
    <mergeCell ref="A59:A60"/>
    <mergeCell ref="B59:B60"/>
    <mergeCell ref="G59:G60"/>
    <mergeCell ref="H59:H60"/>
    <mergeCell ref="I59:I60"/>
    <mergeCell ref="J59:J60"/>
    <mergeCell ref="K59:K60"/>
    <mergeCell ref="L59:L60"/>
    <mergeCell ref="M59:M60"/>
    <mergeCell ref="N59:N60"/>
    <mergeCell ref="O59:O60"/>
    <mergeCell ref="P59:P60"/>
    <mergeCell ref="Q59:Q60"/>
    <mergeCell ref="R59:R60"/>
    <mergeCell ref="S59:S60"/>
    <mergeCell ref="T59:T60"/>
    <mergeCell ref="U59:U60"/>
    <mergeCell ref="V59:V60"/>
    <mergeCell ref="W59:W60"/>
    <mergeCell ref="N57:N58"/>
    <mergeCell ref="O57:O58"/>
    <mergeCell ref="P57:P58"/>
    <mergeCell ref="Q57:Q58"/>
    <mergeCell ref="R61:R62"/>
    <mergeCell ref="S61:S62"/>
    <mergeCell ref="T61:T62"/>
    <mergeCell ref="U61:U62"/>
    <mergeCell ref="V61:V62"/>
    <mergeCell ref="A61:A62"/>
    <mergeCell ref="B61:B62"/>
    <mergeCell ref="G61:G62"/>
    <mergeCell ref="H61:H62"/>
    <mergeCell ref="I61:I62"/>
    <mergeCell ref="J61:J62"/>
    <mergeCell ref="K61:K62"/>
    <mergeCell ref="L61:L62"/>
    <mergeCell ref="M61:M62"/>
    <mergeCell ref="W61:W62"/>
    <mergeCell ref="A63:A64"/>
    <mergeCell ref="B63:B64"/>
    <mergeCell ref="G63:G64"/>
    <mergeCell ref="H63:H64"/>
    <mergeCell ref="I63:I64"/>
    <mergeCell ref="J63:J64"/>
    <mergeCell ref="K63:K64"/>
    <mergeCell ref="L63:L64"/>
    <mergeCell ref="M63:M64"/>
    <mergeCell ref="N63:N64"/>
    <mergeCell ref="O63:O64"/>
    <mergeCell ref="P63:P64"/>
    <mergeCell ref="Q63:Q64"/>
    <mergeCell ref="R63:R64"/>
    <mergeCell ref="S63:S64"/>
    <mergeCell ref="T63:T64"/>
    <mergeCell ref="U63:U64"/>
    <mergeCell ref="V63:V64"/>
    <mergeCell ref="W63:W64"/>
    <mergeCell ref="N61:N62"/>
    <mergeCell ref="O61:O62"/>
    <mergeCell ref="P61:P62"/>
    <mergeCell ref="Q61:Q62"/>
    <mergeCell ref="R65:R66"/>
    <mergeCell ref="S65:S66"/>
    <mergeCell ref="T65:T66"/>
    <mergeCell ref="U65:U66"/>
    <mergeCell ref="V65:V66"/>
    <mergeCell ref="A65:A66"/>
    <mergeCell ref="B65:B66"/>
    <mergeCell ref="G65:G66"/>
    <mergeCell ref="H65:H66"/>
    <mergeCell ref="I65:I66"/>
    <mergeCell ref="J65:J66"/>
    <mergeCell ref="K65:K66"/>
    <mergeCell ref="L65:L66"/>
    <mergeCell ref="M65:M66"/>
    <mergeCell ref="W65:W66"/>
    <mergeCell ref="A67:A68"/>
    <mergeCell ref="B67:B68"/>
    <mergeCell ref="G67:G68"/>
    <mergeCell ref="H67:H68"/>
    <mergeCell ref="I67:I68"/>
    <mergeCell ref="J67:J68"/>
    <mergeCell ref="K67:K68"/>
    <mergeCell ref="L67:L68"/>
    <mergeCell ref="M67:M68"/>
    <mergeCell ref="N67:N68"/>
    <mergeCell ref="O67:O68"/>
    <mergeCell ref="P67:P68"/>
    <mergeCell ref="Q67:Q68"/>
    <mergeCell ref="R67:R68"/>
    <mergeCell ref="S67:S68"/>
    <mergeCell ref="T67:T68"/>
    <mergeCell ref="U67:U68"/>
    <mergeCell ref="V67:V68"/>
    <mergeCell ref="W67:W68"/>
    <mergeCell ref="N65:N66"/>
    <mergeCell ref="O65:O66"/>
    <mergeCell ref="P65:P66"/>
    <mergeCell ref="Q65:Q66"/>
    <mergeCell ref="R69:R70"/>
    <mergeCell ref="S69:S70"/>
    <mergeCell ref="T69:T70"/>
    <mergeCell ref="U69:U70"/>
    <mergeCell ref="V69:V70"/>
    <mergeCell ref="A69:A70"/>
    <mergeCell ref="B69:B70"/>
    <mergeCell ref="G69:G70"/>
    <mergeCell ref="H69:H70"/>
    <mergeCell ref="I69:I70"/>
    <mergeCell ref="J69:J70"/>
    <mergeCell ref="K69:K70"/>
    <mergeCell ref="L69:L70"/>
    <mergeCell ref="M69:M70"/>
    <mergeCell ref="W69:W70"/>
    <mergeCell ref="A71:A72"/>
    <mergeCell ref="B71:B72"/>
    <mergeCell ref="G71:G72"/>
    <mergeCell ref="H71:H72"/>
    <mergeCell ref="I71:I72"/>
    <mergeCell ref="J71:J72"/>
    <mergeCell ref="K71:K72"/>
    <mergeCell ref="L71:L72"/>
    <mergeCell ref="M71:M72"/>
    <mergeCell ref="N71:N72"/>
    <mergeCell ref="O71:O72"/>
    <mergeCell ref="P71:P72"/>
    <mergeCell ref="Q71:Q72"/>
    <mergeCell ref="R71:R72"/>
    <mergeCell ref="S71:S72"/>
    <mergeCell ref="T71:T72"/>
    <mergeCell ref="U71:U72"/>
    <mergeCell ref="V71:V72"/>
    <mergeCell ref="W71:W72"/>
    <mergeCell ref="N69:N70"/>
    <mergeCell ref="O69:O70"/>
    <mergeCell ref="P69:P70"/>
    <mergeCell ref="Q69:Q70"/>
    <mergeCell ref="R73:R74"/>
    <mergeCell ref="S73:S74"/>
    <mergeCell ref="T73:T74"/>
    <mergeCell ref="U73:U74"/>
    <mergeCell ref="V73:V74"/>
    <mergeCell ref="A73:A74"/>
    <mergeCell ref="B73:B74"/>
    <mergeCell ref="G73:G74"/>
    <mergeCell ref="H73:H74"/>
    <mergeCell ref="I73:I74"/>
    <mergeCell ref="J73:J74"/>
    <mergeCell ref="K73:K74"/>
    <mergeCell ref="L73:L74"/>
    <mergeCell ref="M73:M74"/>
    <mergeCell ref="W73:W74"/>
    <mergeCell ref="A75:A76"/>
    <mergeCell ref="B75:B76"/>
    <mergeCell ref="G75:G76"/>
    <mergeCell ref="H75:H76"/>
    <mergeCell ref="I75:I76"/>
    <mergeCell ref="J75:J76"/>
    <mergeCell ref="K75:K76"/>
    <mergeCell ref="L75:L76"/>
    <mergeCell ref="M75:M76"/>
    <mergeCell ref="N75:N76"/>
    <mergeCell ref="O75:O76"/>
    <mergeCell ref="P75:P76"/>
    <mergeCell ref="Q75:Q76"/>
    <mergeCell ref="R75:R76"/>
    <mergeCell ref="S75:S76"/>
    <mergeCell ref="T75:T76"/>
    <mergeCell ref="U75:U76"/>
    <mergeCell ref="V75:V76"/>
    <mergeCell ref="W75:W76"/>
    <mergeCell ref="N73:N74"/>
    <mergeCell ref="O73:O74"/>
    <mergeCell ref="P73:P74"/>
    <mergeCell ref="Q73:Q74"/>
    <mergeCell ref="R77:R78"/>
    <mergeCell ref="S77:S78"/>
    <mergeCell ref="T77:T78"/>
    <mergeCell ref="U77:U78"/>
    <mergeCell ref="V77:V78"/>
    <mergeCell ref="A77:A78"/>
    <mergeCell ref="B77:B78"/>
    <mergeCell ref="G77:G78"/>
    <mergeCell ref="H77:H78"/>
    <mergeCell ref="I77:I78"/>
    <mergeCell ref="J77:J78"/>
    <mergeCell ref="K77:K78"/>
    <mergeCell ref="L77:L78"/>
    <mergeCell ref="M77:M78"/>
    <mergeCell ref="W77:W78"/>
    <mergeCell ref="A79:A80"/>
    <mergeCell ref="B79:B80"/>
    <mergeCell ref="G79:G80"/>
    <mergeCell ref="H79:H80"/>
    <mergeCell ref="I79:I80"/>
    <mergeCell ref="J79:J80"/>
    <mergeCell ref="K79:K80"/>
    <mergeCell ref="L79:L80"/>
    <mergeCell ref="M79:M80"/>
    <mergeCell ref="N79:N80"/>
    <mergeCell ref="O79:O80"/>
    <mergeCell ref="P79:P80"/>
    <mergeCell ref="Q79:Q80"/>
    <mergeCell ref="R79:R80"/>
    <mergeCell ref="S79:S80"/>
    <mergeCell ref="T79:T80"/>
    <mergeCell ref="U79:U80"/>
    <mergeCell ref="V79:V80"/>
    <mergeCell ref="W79:W80"/>
    <mergeCell ref="N77:N78"/>
    <mergeCell ref="O77:O78"/>
    <mergeCell ref="P77:P78"/>
    <mergeCell ref="Q77:Q78"/>
    <mergeCell ref="R81:R82"/>
    <mergeCell ref="S81:S82"/>
    <mergeCell ref="T81:T82"/>
    <mergeCell ref="U81:U82"/>
    <mergeCell ref="V81:V82"/>
    <mergeCell ref="A81:A82"/>
    <mergeCell ref="B81:B82"/>
    <mergeCell ref="G81:G82"/>
    <mergeCell ref="H81:H82"/>
    <mergeCell ref="I81:I82"/>
    <mergeCell ref="J81:J82"/>
    <mergeCell ref="K81:K82"/>
    <mergeCell ref="L81:L82"/>
    <mergeCell ref="M81:M82"/>
    <mergeCell ref="W81:W82"/>
    <mergeCell ref="A83:A84"/>
    <mergeCell ref="B83:B84"/>
    <mergeCell ref="G83:G84"/>
    <mergeCell ref="H83:H84"/>
    <mergeCell ref="I83:I84"/>
    <mergeCell ref="J83:J84"/>
    <mergeCell ref="K83:K84"/>
    <mergeCell ref="L83:L84"/>
    <mergeCell ref="M83:M84"/>
    <mergeCell ref="N83:N84"/>
    <mergeCell ref="O83:O84"/>
    <mergeCell ref="P83:P84"/>
    <mergeCell ref="Q83:Q84"/>
    <mergeCell ref="R83:R84"/>
    <mergeCell ref="S83:S84"/>
    <mergeCell ref="T83:T84"/>
    <mergeCell ref="U83:U84"/>
    <mergeCell ref="V83:V84"/>
    <mergeCell ref="W83:W84"/>
    <mergeCell ref="N81:N82"/>
    <mergeCell ref="O81:O82"/>
    <mergeCell ref="P81:P82"/>
    <mergeCell ref="Q81:Q82"/>
    <mergeCell ref="R85:R86"/>
    <mergeCell ref="S85:S86"/>
    <mergeCell ref="T85:T86"/>
    <mergeCell ref="U85:U86"/>
    <mergeCell ref="V85:V86"/>
    <mergeCell ref="A85:A86"/>
    <mergeCell ref="B85:B86"/>
    <mergeCell ref="G85:G86"/>
    <mergeCell ref="H85:H86"/>
    <mergeCell ref="I85:I86"/>
    <mergeCell ref="J85:J86"/>
    <mergeCell ref="K85:K86"/>
    <mergeCell ref="L85:L86"/>
    <mergeCell ref="M85:M86"/>
    <mergeCell ref="W85:W86"/>
    <mergeCell ref="A87:A88"/>
    <mergeCell ref="B87:B88"/>
    <mergeCell ref="G87:G88"/>
    <mergeCell ref="H87:H88"/>
    <mergeCell ref="I87:I88"/>
    <mergeCell ref="J87:J88"/>
    <mergeCell ref="K87:K88"/>
    <mergeCell ref="L87:L88"/>
    <mergeCell ref="M87:M88"/>
    <mergeCell ref="N87:N88"/>
    <mergeCell ref="O87:O88"/>
    <mergeCell ref="P87:P88"/>
    <mergeCell ref="Q87:Q88"/>
    <mergeCell ref="R87:R88"/>
    <mergeCell ref="S87:S88"/>
    <mergeCell ref="T87:T88"/>
    <mergeCell ref="U87:U88"/>
    <mergeCell ref="V87:V88"/>
    <mergeCell ref="W87:W88"/>
    <mergeCell ref="N85:N86"/>
    <mergeCell ref="O85:O86"/>
    <mergeCell ref="P85:P86"/>
    <mergeCell ref="Q85:Q86"/>
    <mergeCell ref="W89:W90"/>
    <mergeCell ref="A91:G91"/>
    <mergeCell ref="I92:V92"/>
    <mergeCell ref="A93:W93"/>
    <mergeCell ref="B99:AB99"/>
    <mergeCell ref="N89:N90"/>
    <mergeCell ref="O89:O90"/>
    <mergeCell ref="P89:P90"/>
    <mergeCell ref="Q89:Q90"/>
    <mergeCell ref="R89:R90"/>
    <mergeCell ref="S89:S90"/>
    <mergeCell ref="T89:T90"/>
    <mergeCell ref="U89:U90"/>
    <mergeCell ref="V89:V90"/>
    <mergeCell ref="A89:A90"/>
    <mergeCell ref="B89:B90"/>
    <mergeCell ref="G89:G90"/>
    <mergeCell ref="H89:H90"/>
    <mergeCell ref="I89:I90"/>
    <mergeCell ref="J89:J90"/>
    <mergeCell ref="K89:K90"/>
    <mergeCell ref="L89:L90"/>
    <mergeCell ref="M89:M90"/>
  </mergeCells>
  <printOptions horizontalCentered="1" verticalCentered="1"/>
  <pageMargins left="0.39374999999999999" right="0.39374999999999999" top="0.39374999999999999" bottom="0.39374999999999999" header="0.51180555555555496" footer="0.51180555555555496"/>
  <pageSetup paperSize="9" scale="42" firstPageNumber="0" orientation="landscape" r:id="rId1"/>
  <headerFooter>
    <oddFooter>&amp;R&amp;D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MK44"/>
  <sheetViews>
    <sheetView tabSelected="1" zoomScale="77" zoomScaleNormal="77" workbookViewId="0">
      <selection activeCell="R19" sqref="R19"/>
    </sheetView>
  </sheetViews>
  <sheetFormatPr baseColWidth="10" defaultColWidth="9.109375" defaultRowHeight="13.8" outlineLevelCol="2" x14ac:dyDescent="0.3"/>
  <cols>
    <col min="1" max="1" width="5.6640625" style="3" customWidth="1"/>
    <col min="2" max="2" width="15.44140625" style="3" customWidth="1"/>
    <col min="3" max="3" width="7.6640625" style="3" customWidth="1"/>
    <col min="4" max="5" width="8.88671875" style="3" customWidth="1"/>
    <col min="6" max="7" width="7.6640625" style="3" customWidth="1"/>
    <col min="8" max="8" width="13.109375" style="3" customWidth="1"/>
    <col min="9" max="9" width="16.44140625" style="3" customWidth="1"/>
    <col min="10" max="10" width="9" style="3" customWidth="1"/>
    <col min="11" max="11" width="11.33203125" style="3" customWidth="1"/>
    <col min="12" max="12" width="26.5546875" style="3" customWidth="1"/>
    <col min="13" max="13" width="7.44140625" style="3" customWidth="1"/>
    <col min="14" max="14" width="9.33203125" style="3" customWidth="1"/>
    <col min="15" max="15" width="11.33203125" style="3" customWidth="1"/>
    <col min="16" max="16" width="29.88671875" style="3" customWidth="1"/>
    <col min="17" max="17" width="8.6640625" style="3" customWidth="1"/>
    <col min="18" max="18" width="11.33203125" style="3" customWidth="1"/>
    <col min="19" max="19" width="9.88671875" style="3" customWidth="1"/>
    <col min="20" max="20" width="27" style="3" bestFit="1" customWidth="1"/>
    <col min="21" max="21" width="14.44140625" style="3" customWidth="1"/>
    <col min="22" max="22" width="13.109375" style="3" hidden="1" customWidth="1" outlineLevel="2"/>
    <col min="23" max="23" width="10.88671875" style="3" customWidth="1" collapsed="1"/>
    <col min="24" max="1025" width="10.88671875" style="3" customWidth="1"/>
  </cols>
  <sheetData>
    <row r="1" spans="1:25" ht="46.2" x14ac:dyDescent="0.85">
      <c r="A1" s="116">
        <v>4</v>
      </c>
      <c r="B1" s="117"/>
      <c r="C1" s="623" t="s">
        <v>0</v>
      </c>
      <c r="D1" s="623"/>
      <c r="E1" s="623"/>
      <c r="F1" s="623"/>
      <c r="G1" s="623"/>
      <c r="H1" s="623"/>
      <c r="I1" s="623"/>
      <c r="J1" s="623"/>
      <c r="K1" s="623"/>
      <c r="L1" s="623"/>
      <c r="M1" s="623"/>
      <c r="N1" s="623"/>
      <c r="O1" s="623"/>
      <c r="P1" s="623"/>
      <c r="Q1" s="623"/>
      <c r="R1" s="623"/>
      <c r="S1" s="623"/>
      <c r="T1" s="623"/>
      <c r="U1" s="623"/>
    </row>
    <row r="2" spans="1:25" ht="46.2" x14ac:dyDescent="0.85">
      <c r="A2" s="116">
        <v>4</v>
      </c>
      <c r="B2" s="117"/>
      <c r="C2" s="623" t="s">
        <v>328</v>
      </c>
      <c r="D2" s="623"/>
      <c r="E2" s="623"/>
      <c r="F2" s="623"/>
      <c r="G2" s="623"/>
      <c r="H2" s="623"/>
      <c r="I2" s="623"/>
      <c r="J2" s="623"/>
      <c r="K2" s="623"/>
      <c r="L2" s="623"/>
      <c r="M2" s="623"/>
      <c r="N2" s="623"/>
      <c r="O2" s="623"/>
      <c r="P2" s="623"/>
      <c r="Q2" s="623"/>
      <c r="R2" s="623"/>
      <c r="S2" s="623"/>
      <c r="T2" s="623"/>
      <c r="U2" s="623"/>
    </row>
    <row r="3" spans="1:25" ht="50.25" customHeight="1" x14ac:dyDescent="1.1000000000000001">
      <c r="A3" s="116">
        <v>4</v>
      </c>
      <c r="B3" s="117"/>
      <c r="C3" s="624" t="s">
        <v>381</v>
      </c>
      <c r="D3" s="624"/>
      <c r="E3" s="624"/>
      <c r="F3" s="624"/>
      <c r="G3" s="624"/>
      <c r="H3" s="624"/>
      <c r="I3" s="624"/>
      <c r="J3" s="624"/>
      <c r="K3" s="624"/>
      <c r="L3" s="624"/>
      <c r="M3" s="624"/>
      <c r="N3" s="624"/>
      <c r="O3" s="624"/>
      <c r="P3" s="624"/>
      <c r="Q3" s="624"/>
      <c r="R3" s="624"/>
      <c r="S3" s="624"/>
      <c r="T3" s="624"/>
      <c r="U3" s="624"/>
    </row>
    <row r="4" spans="1:25" ht="46.8" thickBot="1" x14ac:dyDescent="0.9">
      <c r="A4" s="116">
        <v>4</v>
      </c>
      <c r="B4" s="117"/>
      <c r="C4" s="623" t="s">
        <v>382</v>
      </c>
      <c r="D4" s="623"/>
      <c r="E4" s="623"/>
      <c r="F4" s="623"/>
      <c r="G4" s="623"/>
      <c r="H4" s="623"/>
      <c r="I4" s="623"/>
      <c r="J4" s="623"/>
      <c r="K4" s="623"/>
      <c r="L4" s="623"/>
      <c r="M4" s="623"/>
      <c r="N4" s="623"/>
      <c r="O4" s="623"/>
      <c r="P4" s="623"/>
      <c r="Q4" s="623"/>
      <c r="R4" s="623"/>
      <c r="S4" s="623"/>
      <c r="T4" s="623"/>
      <c r="U4" s="623"/>
    </row>
    <row r="5" spans="1:25" ht="39.75" customHeight="1" thickBot="1" x14ac:dyDescent="0.4">
      <c r="A5" s="116">
        <v>4</v>
      </c>
      <c r="B5" s="118" t="s">
        <v>71</v>
      </c>
      <c r="C5" s="681" t="s">
        <v>383</v>
      </c>
      <c r="D5" s="682"/>
      <c r="E5" s="682"/>
      <c r="F5" s="682"/>
      <c r="G5" s="682"/>
      <c r="H5" s="682"/>
      <c r="I5" s="683"/>
      <c r="J5" s="119"/>
      <c r="K5" s="684" t="s">
        <v>72</v>
      </c>
      <c r="L5" s="684"/>
      <c r="M5" s="684"/>
      <c r="N5" s="684"/>
      <c r="O5" s="684"/>
      <c r="P5" s="684"/>
      <c r="Q5" s="684"/>
      <c r="R5" s="684"/>
      <c r="S5" s="684"/>
      <c r="T5" s="684"/>
      <c r="U5" s="120"/>
    </row>
    <row r="6" spans="1:25" ht="21.75" customHeight="1" thickBot="1" x14ac:dyDescent="0.4">
      <c r="A6" s="121"/>
      <c r="B6" s="675" t="s">
        <v>73</v>
      </c>
      <c r="C6" s="676" t="s">
        <v>384</v>
      </c>
      <c r="D6" s="676"/>
      <c r="E6" s="676"/>
      <c r="F6" s="676"/>
      <c r="G6" s="676"/>
      <c r="H6" s="676"/>
      <c r="I6" s="676"/>
      <c r="J6" s="119"/>
      <c r="K6" s="677" t="s">
        <v>74</v>
      </c>
      <c r="L6" s="677"/>
      <c r="M6" s="677"/>
      <c r="N6" s="677"/>
      <c r="O6" s="677"/>
      <c r="P6" s="677"/>
      <c r="Q6" s="677"/>
      <c r="R6" s="677"/>
      <c r="S6" s="677"/>
      <c r="T6" s="677"/>
      <c r="U6" s="122"/>
    </row>
    <row r="7" spans="1:25" ht="21.75" customHeight="1" thickBot="1" x14ac:dyDescent="0.35">
      <c r="A7" s="121"/>
      <c r="B7" s="675"/>
      <c r="C7" s="678" t="s">
        <v>385</v>
      </c>
      <c r="D7" s="678"/>
      <c r="E7" s="678"/>
      <c r="F7" s="678"/>
      <c r="G7" s="678"/>
      <c r="H7" s="678"/>
      <c r="I7" s="678"/>
      <c r="J7" s="3">
        <v>78</v>
      </c>
      <c r="K7" s="679" t="s">
        <v>354</v>
      </c>
      <c r="L7" s="679"/>
      <c r="M7" s="679"/>
      <c r="N7" s="124">
        <v>5</v>
      </c>
      <c r="O7" s="680" t="s">
        <v>57</v>
      </c>
      <c r="P7" s="680"/>
      <c r="Q7" s="680"/>
      <c r="R7" s="125"/>
      <c r="S7" s="679" t="s">
        <v>76</v>
      </c>
      <c r="T7" s="679"/>
      <c r="U7" s="679"/>
    </row>
    <row r="8" spans="1:25" ht="21.75" customHeight="1" thickBot="1" x14ac:dyDescent="0.35">
      <c r="A8" s="121"/>
      <c r="B8" s="675"/>
      <c r="C8" s="678"/>
      <c r="D8" s="678"/>
      <c r="E8" s="678"/>
      <c r="F8" s="678"/>
      <c r="G8" s="678"/>
      <c r="H8" s="678"/>
      <c r="I8" s="678"/>
      <c r="J8" s="126">
        <v>1</v>
      </c>
      <c r="K8" s="127" t="s">
        <v>20</v>
      </c>
      <c r="L8" s="128" t="s">
        <v>370</v>
      </c>
      <c r="M8" s="129" t="str">
        <f>IF('1 INDIVIDUELS'!I62="","",'1 INDIVIDUELS'!I62)</f>
        <v/>
      </c>
      <c r="N8" s="130">
        <v>11</v>
      </c>
      <c r="O8" s="127" t="s">
        <v>30</v>
      </c>
      <c r="P8" s="128" t="s">
        <v>360</v>
      </c>
      <c r="Q8" s="129"/>
      <c r="R8" s="130">
        <v>21</v>
      </c>
      <c r="S8" s="127" t="s">
        <v>66</v>
      </c>
      <c r="T8" s="131" t="s">
        <v>355</v>
      </c>
      <c r="U8" s="129"/>
      <c r="V8" s="132"/>
      <c r="Y8" s="567"/>
    </row>
    <row r="9" spans="1:25" ht="21.75" customHeight="1" x14ac:dyDescent="0.3">
      <c r="B9" s="133"/>
      <c r="J9" s="126">
        <v>2</v>
      </c>
      <c r="K9" s="127" t="s">
        <v>21</v>
      </c>
      <c r="L9" s="128" t="s">
        <v>371</v>
      </c>
      <c r="M9" s="129" t="str">
        <f>IF('1 INDIVIDUELS'!J62="","",'1 INDIVIDUELS'!J62)</f>
        <v/>
      </c>
      <c r="N9" s="130">
        <v>12</v>
      </c>
      <c r="O9" s="127" t="s">
        <v>31</v>
      </c>
      <c r="P9" s="128" t="s">
        <v>361</v>
      </c>
      <c r="Q9" s="129"/>
      <c r="R9" s="130">
        <v>22</v>
      </c>
      <c r="S9" s="127" t="s">
        <v>67</v>
      </c>
      <c r="T9" s="131" t="s">
        <v>356</v>
      </c>
      <c r="U9" s="129"/>
      <c r="V9" s="132"/>
      <c r="Y9" s="567"/>
    </row>
    <row r="10" spans="1:25" ht="26.4" customHeight="1" x14ac:dyDescent="0.6">
      <c r="A10" s="116">
        <v>23</v>
      </c>
      <c r="B10" s="134" t="s">
        <v>80</v>
      </c>
      <c r="C10" s="786" t="s">
        <v>327</v>
      </c>
      <c r="D10" s="787"/>
      <c r="E10" s="787"/>
      <c r="F10" s="787"/>
      <c r="G10" s="787"/>
      <c r="H10" s="787"/>
      <c r="I10" s="787"/>
      <c r="J10" s="126">
        <v>3</v>
      </c>
      <c r="K10" s="127" t="s">
        <v>22</v>
      </c>
      <c r="L10" s="128" t="s">
        <v>372</v>
      </c>
      <c r="M10" s="129" t="str">
        <f>IF('1 INDIVIDUELS'!K62="","",'1 INDIVIDUELS'!K62)</f>
        <v/>
      </c>
      <c r="N10" s="130">
        <v>13</v>
      </c>
      <c r="O10" s="127" t="s">
        <v>32</v>
      </c>
      <c r="P10" s="128" t="s">
        <v>362</v>
      </c>
      <c r="Q10" s="129"/>
      <c r="R10" s="130">
        <v>23</v>
      </c>
      <c r="S10" s="127" t="s">
        <v>68</v>
      </c>
      <c r="T10" s="131" t="s">
        <v>357</v>
      </c>
      <c r="U10" s="129"/>
      <c r="V10" s="132"/>
      <c r="Y10" s="567"/>
    </row>
    <row r="11" spans="1:25" ht="26.25" customHeight="1" x14ac:dyDescent="0.6">
      <c r="A11" s="116">
        <v>24</v>
      </c>
      <c r="B11" s="667" t="s">
        <v>82</v>
      </c>
      <c r="C11" s="668" t="s">
        <v>380</v>
      </c>
      <c r="D11" s="668"/>
      <c r="E11" s="668"/>
      <c r="F11" s="668"/>
      <c r="G11" s="668"/>
      <c r="H11" s="668"/>
      <c r="I11" s="668"/>
      <c r="J11" s="126">
        <v>4</v>
      </c>
      <c r="K11" s="127" t="s">
        <v>23</v>
      </c>
      <c r="L11" s="128" t="s">
        <v>373</v>
      </c>
      <c r="M11" s="129" t="str">
        <f>IF('1 INDIVIDUELS'!L62="","",'1 INDIVIDUELS'!L62)</f>
        <v/>
      </c>
      <c r="N11" s="130">
        <v>14</v>
      </c>
      <c r="O11" s="127" t="s">
        <v>33</v>
      </c>
      <c r="P11" s="128" t="s">
        <v>363</v>
      </c>
      <c r="Q11" s="129"/>
      <c r="R11" s="130">
        <v>24</v>
      </c>
      <c r="S11" s="127" t="s">
        <v>69</v>
      </c>
      <c r="T11" s="131" t="s">
        <v>358</v>
      </c>
      <c r="U11" s="129"/>
      <c r="V11" s="132"/>
      <c r="Y11" s="567"/>
    </row>
    <row r="12" spans="1:25" ht="26.25" customHeight="1" x14ac:dyDescent="0.6">
      <c r="A12" s="116">
        <v>25</v>
      </c>
      <c r="B12" s="667"/>
      <c r="C12" s="669" t="s">
        <v>332</v>
      </c>
      <c r="D12" s="669"/>
      <c r="E12" s="669"/>
      <c r="F12" s="669"/>
      <c r="G12" s="669"/>
      <c r="H12" s="669"/>
      <c r="I12" s="669"/>
      <c r="J12" s="126">
        <v>5</v>
      </c>
      <c r="K12" s="127" t="s">
        <v>24</v>
      </c>
      <c r="L12" s="128" t="s">
        <v>374</v>
      </c>
      <c r="M12" s="129" t="str">
        <f>IF('1 INDIVIDUELS'!M62="","",'1 INDIVIDUELS'!M62)</f>
        <v/>
      </c>
      <c r="N12" s="130">
        <v>15</v>
      </c>
      <c r="O12" s="127" t="s">
        <v>34</v>
      </c>
      <c r="P12" s="128" t="s">
        <v>364</v>
      </c>
      <c r="Q12" s="129"/>
      <c r="R12" s="130">
        <v>25</v>
      </c>
      <c r="S12" s="127" t="s">
        <v>70</v>
      </c>
      <c r="T12" s="131" t="s">
        <v>359</v>
      </c>
      <c r="U12" s="129"/>
      <c r="V12" s="132"/>
      <c r="Y12" s="567"/>
    </row>
    <row r="13" spans="1:25" ht="26.25" customHeight="1" x14ac:dyDescent="0.5">
      <c r="A13" s="116">
        <v>26</v>
      </c>
      <c r="B13" s="667"/>
      <c r="C13" s="670" t="s">
        <v>86</v>
      </c>
      <c r="D13" s="670"/>
      <c r="E13" s="671"/>
      <c r="F13" s="671"/>
      <c r="G13" s="671"/>
      <c r="H13" s="671"/>
      <c r="I13" s="671"/>
      <c r="J13" s="126">
        <v>6</v>
      </c>
      <c r="K13" s="127" t="s">
        <v>25</v>
      </c>
      <c r="L13" s="128" t="s">
        <v>375</v>
      </c>
      <c r="M13" s="129" t="str">
        <f>IF('1 INDIVIDUELS'!N62="","",'1 INDIVIDUELS'!N62)</f>
        <v/>
      </c>
      <c r="N13" s="130">
        <v>16</v>
      </c>
      <c r="O13" s="127" t="s">
        <v>35</v>
      </c>
      <c r="P13" s="128" t="s">
        <v>365</v>
      </c>
      <c r="Q13" s="129"/>
      <c r="R13" s="135"/>
      <c r="S13" s="127" t="str">
        <f>IF(R13="","",VLOOKUP(R13,[0]!sss,2))</f>
        <v/>
      </c>
      <c r="T13" s="131" t="str">
        <f t="shared" ref="T13:T22" si="0">IF(S13="","",VLOOKUP(S13,ser,2))</f>
        <v/>
      </c>
      <c r="U13" s="129"/>
      <c r="V13" s="132"/>
    </row>
    <row r="14" spans="1:25" ht="26.25" customHeight="1" x14ac:dyDescent="0.5">
      <c r="A14" s="116">
        <v>26</v>
      </c>
      <c r="B14" s="667"/>
      <c r="C14" s="672" t="s">
        <v>88</v>
      </c>
      <c r="D14" s="672"/>
      <c r="E14" s="673" t="s">
        <v>333</v>
      </c>
      <c r="F14" s="673"/>
      <c r="G14" s="673"/>
      <c r="H14" s="673"/>
      <c r="I14" s="673"/>
      <c r="J14" s="126">
        <v>7</v>
      </c>
      <c r="K14" s="127" t="s">
        <v>26</v>
      </c>
      <c r="L14" s="128" t="s">
        <v>376</v>
      </c>
      <c r="M14" s="129" t="str">
        <f>IF('1 INDIVIDUELS'!O62="","",'1 INDIVIDUELS'!O62)</f>
        <v/>
      </c>
      <c r="N14" s="130">
        <v>17</v>
      </c>
      <c r="O14" s="127" t="s">
        <v>65</v>
      </c>
      <c r="P14" s="128" t="s">
        <v>366</v>
      </c>
      <c r="Q14" s="129"/>
      <c r="R14" s="135"/>
      <c r="S14" s="127" t="str">
        <f>IF(R14="","",VLOOKUP(R14,[0]!sss,2))</f>
        <v/>
      </c>
      <c r="T14" s="131" t="str">
        <f t="shared" si="0"/>
        <v/>
      </c>
      <c r="U14" s="129"/>
      <c r="V14" s="132"/>
    </row>
    <row r="15" spans="1:25" ht="26.25" customHeight="1" x14ac:dyDescent="0.5">
      <c r="A15" s="116">
        <v>27</v>
      </c>
      <c r="B15" s="667"/>
      <c r="C15" s="674" t="s">
        <v>90</v>
      </c>
      <c r="D15" s="674"/>
      <c r="E15" s="788" t="s">
        <v>331</v>
      </c>
      <c r="F15" s="789"/>
      <c r="G15" s="789"/>
      <c r="H15" s="789"/>
      <c r="I15" s="789"/>
      <c r="J15" s="136"/>
      <c r="K15" s="127" t="s">
        <v>27</v>
      </c>
      <c r="L15" s="128" t="s">
        <v>377</v>
      </c>
      <c r="M15" s="129" t="str">
        <f>IF('1 INDIVIDUELS'!P62="","",'1 INDIVIDUELS'!P62)</f>
        <v/>
      </c>
      <c r="N15" s="130">
        <v>18</v>
      </c>
      <c r="O15" s="127" t="s">
        <v>36</v>
      </c>
      <c r="P15" s="128" t="s">
        <v>367</v>
      </c>
      <c r="Q15" s="129"/>
      <c r="R15" s="135"/>
      <c r="S15" s="127" t="str">
        <f>IF(R15="","",VLOOKUP(R15,[0]!sss,2))</f>
        <v/>
      </c>
      <c r="T15" s="131" t="str">
        <f t="shared" si="0"/>
        <v/>
      </c>
      <c r="U15" s="129"/>
      <c r="V15" s="132"/>
    </row>
    <row r="16" spans="1:25" ht="21.75" customHeight="1" x14ac:dyDescent="0.3">
      <c r="J16" s="126">
        <v>9</v>
      </c>
      <c r="K16" s="127" t="s">
        <v>28</v>
      </c>
      <c r="L16" s="128" t="s">
        <v>378</v>
      </c>
      <c r="M16" s="129" t="str">
        <f>IF('1 INDIVIDUELS'!Q62="","",'1 INDIVIDUELS'!Q62)</f>
        <v/>
      </c>
      <c r="N16" s="130">
        <v>19</v>
      </c>
      <c r="O16" s="127" t="s">
        <v>37</v>
      </c>
      <c r="P16" s="128" t="s">
        <v>368</v>
      </c>
      <c r="Q16" s="129"/>
      <c r="R16" s="135"/>
      <c r="S16" s="127" t="str">
        <f>IF(R16="","",VLOOKUP(R16,[0]!sss,2))</f>
        <v/>
      </c>
      <c r="T16" s="131" t="str">
        <f t="shared" si="0"/>
        <v/>
      </c>
      <c r="U16" s="129"/>
      <c r="V16" s="132"/>
    </row>
    <row r="17" spans="1:22" ht="23.4" customHeight="1" x14ac:dyDescent="0.3">
      <c r="B17" s="662" t="s">
        <v>92</v>
      </c>
      <c r="C17" s="663" t="s">
        <v>334</v>
      </c>
      <c r="D17" s="663"/>
      <c r="E17" s="663"/>
      <c r="F17" s="663"/>
      <c r="G17" s="663"/>
      <c r="H17" s="663"/>
      <c r="I17" s="663"/>
      <c r="J17" s="126">
        <v>10</v>
      </c>
      <c r="K17" s="127" t="str">
        <f>IF(J17="","",VLOOKUP(J17,[0]!sss,2))</f>
        <v>J</v>
      </c>
      <c r="L17" s="128" t="s">
        <v>379</v>
      </c>
      <c r="M17" s="129" t="str">
        <f>IF('1 INDIVIDUELS'!R62="","",'1 INDIVIDUELS'!R62)</f>
        <v/>
      </c>
      <c r="N17" s="130">
        <v>20</v>
      </c>
      <c r="O17" s="127" t="s">
        <v>38</v>
      </c>
      <c r="P17" s="128" t="s">
        <v>369</v>
      </c>
      <c r="Q17" s="129"/>
      <c r="R17" s="135"/>
      <c r="S17" s="127" t="str">
        <f>IF(R17="","",VLOOKUP(R17,[0]!sss,2))</f>
        <v/>
      </c>
      <c r="T17" s="131" t="str">
        <f t="shared" si="0"/>
        <v/>
      </c>
      <c r="U17" s="129"/>
      <c r="V17" s="132"/>
    </row>
    <row r="18" spans="1:22" ht="26.25" customHeight="1" x14ac:dyDescent="0.3">
      <c r="B18" s="662"/>
      <c r="C18" s="663"/>
      <c r="D18" s="663"/>
      <c r="E18" s="663"/>
      <c r="F18" s="663"/>
      <c r="G18" s="663"/>
      <c r="H18" s="663"/>
      <c r="I18" s="663"/>
      <c r="J18" s="135"/>
      <c r="K18" s="127" t="str">
        <f>IF(J18="","",VLOOKUP(J18,[0]!sss,2))</f>
        <v/>
      </c>
      <c r="L18" s="128" t="str">
        <f>IF(K18="","",VLOOKUP(K18,ser,2))</f>
        <v/>
      </c>
      <c r="M18" s="129"/>
      <c r="N18" s="135"/>
      <c r="O18" s="127" t="str">
        <f>IF(N18="","",VLOOKUP(N18,[0]!sss,2))</f>
        <v/>
      </c>
      <c r="P18" s="131" t="str">
        <f>IF(O18="","",VLOOKUP(O18,ser,2))</f>
        <v/>
      </c>
      <c r="Q18" s="129"/>
      <c r="R18" s="135"/>
      <c r="S18" s="127" t="str">
        <f>IF(R18="","",VLOOKUP(R18,[0]!sss,2))</f>
        <v/>
      </c>
      <c r="T18" s="131" t="str">
        <f t="shared" si="0"/>
        <v/>
      </c>
      <c r="U18" s="129"/>
      <c r="V18" s="132" t="str">
        <f>+IF(O18="","",O18)</f>
        <v/>
      </c>
    </row>
    <row r="19" spans="1:22" ht="21.75" customHeight="1" x14ac:dyDescent="0.3">
      <c r="J19" s="135"/>
      <c r="K19" s="127" t="str">
        <f>IF(J19="","",VLOOKUP(J19,[0]!sss,2))</f>
        <v/>
      </c>
      <c r="L19" s="128" t="str">
        <f>IF(K19="","",VLOOKUP(K19,ser,2))</f>
        <v/>
      </c>
      <c r="M19" s="129"/>
      <c r="N19" s="135"/>
      <c r="O19" s="127" t="str">
        <f>IF(N19="","",VLOOKUP(N19,[0]!sss,2))</f>
        <v/>
      </c>
      <c r="P19" s="131" t="str">
        <f>IF(O19="","",VLOOKUP(O19,ser,2))</f>
        <v/>
      </c>
      <c r="Q19" s="129"/>
      <c r="R19" s="135"/>
      <c r="S19" s="127" t="str">
        <f>IF(R19="","",VLOOKUP(R19,[0]!sss,2))</f>
        <v/>
      </c>
      <c r="T19" s="131" t="str">
        <f t="shared" si="0"/>
        <v/>
      </c>
      <c r="U19" s="129"/>
      <c r="V19" s="132" t="str">
        <f>+IF(O19="","",O19)</f>
        <v/>
      </c>
    </row>
    <row r="20" spans="1:22" ht="30.75" customHeight="1" x14ac:dyDescent="0.3">
      <c r="B20" s="664" t="s">
        <v>93</v>
      </c>
      <c r="C20" s="664"/>
      <c r="D20" s="664"/>
      <c r="E20" s="664"/>
      <c r="F20" s="664"/>
      <c r="G20" s="664"/>
      <c r="H20" s="664"/>
      <c r="I20" s="664"/>
      <c r="J20" s="135"/>
      <c r="K20" s="127" t="str">
        <f>IF(J20="","",VLOOKUP(J20,[0]!sss,2))</f>
        <v/>
      </c>
      <c r="L20" s="128" t="str">
        <f>IF(K20="","",VLOOKUP(K20,ser,2))</f>
        <v/>
      </c>
      <c r="M20" s="129"/>
      <c r="N20" s="135"/>
      <c r="O20" s="127" t="str">
        <f>IF(N20="","",VLOOKUP(N20,[0]!sss,2))</f>
        <v/>
      </c>
      <c r="P20" s="131" t="str">
        <f>IF(O20="","",VLOOKUP(O20,ser,2))</f>
        <v/>
      </c>
      <c r="Q20" s="129"/>
      <c r="R20" s="135"/>
      <c r="S20" s="127" t="str">
        <f>IF(R20="","",VLOOKUP(R20,[0]!sss,2))</f>
        <v/>
      </c>
      <c r="T20" s="131" t="str">
        <f t="shared" si="0"/>
        <v/>
      </c>
      <c r="U20" s="129"/>
      <c r="V20" s="132" t="str">
        <f>+IF(O20="","",O20)</f>
        <v/>
      </c>
    </row>
    <row r="21" spans="1:22" ht="21.75" customHeight="1" x14ac:dyDescent="0.3">
      <c r="B21" s="664"/>
      <c r="C21" s="664"/>
      <c r="D21" s="664"/>
      <c r="E21" s="664"/>
      <c r="F21" s="664"/>
      <c r="G21" s="664"/>
      <c r="H21" s="664"/>
      <c r="I21" s="664"/>
      <c r="J21" s="135"/>
      <c r="K21" s="127" t="str">
        <f>IF(J21="","",VLOOKUP(J21,[0]!sss,2))</f>
        <v/>
      </c>
      <c r="L21" s="128" t="str">
        <f>IF(K21="","",VLOOKUP(K21,ser,2))</f>
        <v/>
      </c>
      <c r="M21" s="129"/>
      <c r="N21" s="135"/>
      <c r="O21" s="127" t="str">
        <f>IF(N21="","",VLOOKUP(N21,[0]!sss,2))</f>
        <v/>
      </c>
      <c r="P21" s="131" t="str">
        <f>IF(O21="","",VLOOKUP(O21,ser,2))</f>
        <v/>
      </c>
      <c r="Q21" s="129"/>
      <c r="R21" s="135"/>
      <c r="S21" s="127" t="str">
        <f>IF(R21="","",VLOOKUP(R21,[0]!sss,2))</f>
        <v/>
      </c>
      <c r="T21" s="131" t="str">
        <f t="shared" si="0"/>
        <v/>
      </c>
      <c r="U21" s="129"/>
      <c r="V21" s="132" t="str">
        <f>+IF(O21="","",O21)</f>
        <v/>
      </c>
    </row>
    <row r="22" spans="1:22" ht="26.25" customHeight="1" x14ac:dyDescent="0.5">
      <c r="B22" s="665" t="s">
        <v>94</v>
      </c>
      <c r="C22" s="665"/>
      <c r="D22" s="665"/>
      <c r="E22" s="665"/>
      <c r="F22" s="665"/>
      <c r="G22" s="665"/>
      <c r="H22" s="665"/>
      <c r="I22" s="665"/>
      <c r="J22" s="135"/>
      <c r="K22" s="127" t="str">
        <f>IF(J22="","",VLOOKUP(J22,[0]!sss,2))</f>
        <v/>
      </c>
      <c r="L22" s="128" t="str">
        <f>IF(K22="","",VLOOKUP(K22,ser,2))</f>
        <v/>
      </c>
      <c r="M22" s="137"/>
      <c r="N22" s="135"/>
      <c r="O22" s="127" t="str">
        <f>IF(N22="","",VLOOKUP(N22,[0]!sss,2))</f>
        <v/>
      </c>
      <c r="P22" s="131" t="str">
        <f>IF(O22="","",VLOOKUP(O22,ser,2))</f>
        <v/>
      </c>
      <c r="Q22" s="137"/>
      <c r="R22" s="135"/>
      <c r="S22" s="127" t="str">
        <f>IF(R22="","",VLOOKUP(R22,[0]!sss,2))</f>
        <v/>
      </c>
      <c r="T22" s="131" t="str">
        <f t="shared" si="0"/>
        <v/>
      </c>
      <c r="U22" s="137"/>
      <c r="V22" s="132" t="str">
        <f>+IF(O22="","",O22)</f>
        <v/>
      </c>
    </row>
    <row r="23" spans="1:22" ht="26.25" customHeight="1" x14ac:dyDescent="0.3">
      <c r="A23" s="138"/>
      <c r="B23" s="666">
        <v>46043</v>
      </c>
      <c r="C23" s="666"/>
      <c r="D23" s="666"/>
      <c r="E23" s="666"/>
      <c r="F23" s="666"/>
      <c r="G23" s="666"/>
      <c r="H23" s="666"/>
      <c r="I23" s="666"/>
      <c r="K23" s="139"/>
      <c r="L23" s="656" t="str">
        <f>IF(L27&gt;0,L27,"")</f>
        <v/>
      </c>
      <c r="M23" s="656"/>
      <c r="N23" s="140"/>
      <c r="O23" s="123"/>
      <c r="P23" s="656" t="str">
        <f>IF(P27&gt;0,P27,"")</f>
        <v/>
      </c>
      <c r="Q23" s="656"/>
      <c r="R23" s="140"/>
      <c r="S23" s="123"/>
      <c r="T23" s="656" t="str">
        <f>IF(T27&gt;0,T27,"")</f>
        <v/>
      </c>
      <c r="U23" s="656"/>
      <c r="V23" s="132"/>
    </row>
    <row r="24" spans="1:22" ht="26.25" customHeight="1" x14ac:dyDescent="0.3">
      <c r="A24" s="138"/>
      <c r="B24" s="666"/>
      <c r="C24" s="666"/>
      <c r="D24" s="666"/>
      <c r="E24" s="666"/>
      <c r="F24" s="666"/>
      <c r="G24" s="666"/>
      <c r="H24" s="666"/>
      <c r="I24" s="666"/>
      <c r="K24" s="657" t="s">
        <v>95</v>
      </c>
      <c r="L24" s="657"/>
      <c r="M24" s="657"/>
      <c r="N24" s="658"/>
      <c r="O24" s="658"/>
      <c r="P24" s="659" t="s">
        <v>96</v>
      </c>
      <c r="Q24" s="660">
        <v>10</v>
      </c>
      <c r="R24" s="660"/>
      <c r="S24" s="660"/>
      <c r="T24" s="661" t="s">
        <v>97</v>
      </c>
      <c r="U24" s="661"/>
      <c r="V24" s="141"/>
    </row>
    <row r="25" spans="1:22" ht="35.25" customHeight="1" x14ac:dyDescent="0.3">
      <c r="A25" s="138"/>
      <c r="B25" s="647" t="s">
        <v>98</v>
      </c>
      <c r="C25" s="647"/>
      <c r="D25" s="647"/>
      <c r="E25" s="647"/>
      <c r="F25" s="647"/>
      <c r="G25" s="647"/>
      <c r="H25" s="647"/>
      <c r="I25" s="647"/>
      <c r="K25" s="657"/>
      <c r="L25" s="657"/>
      <c r="M25" s="657"/>
      <c r="N25" s="658"/>
      <c r="O25" s="658"/>
      <c r="P25" s="659"/>
      <c r="Q25" s="660"/>
      <c r="R25" s="660"/>
      <c r="S25" s="660"/>
      <c r="T25" s="661"/>
      <c r="U25" s="661"/>
      <c r="V25" s="141"/>
    </row>
    <row r="26" spans="1:22" ht="24.75" customHeight="1" x14ac:dyDescent="0.5">
      <c r="A26" s="138"/>
      <c r="B26" s="647"/>
      <c r="C26" s="647"/>
      <c r="D26" s="647"/>
      <c r="E26" s="647"/>
      <c r="F26" s="647"/>
      <c r="G26" s="647"/>
      <c r="H26" s="647"/>
      <c r="I26" s="647"/>
      <c r="K26" s="648" t="s">
        <v>99</v>
      </c>
      <c r="L26" s="648"/>
      <c r="M26" s="648"/>
      <c r="N26" s="648"/>
      <c r="O26" s="648"/>
      <c r="P26" s="648"/>
      <c r="Q26" s="648"/>
      <c r="R26" s="648"/>
      <c r="S26" s="648"/>
      <c r="T26" s="648"/>
      <c r="U26" s="648"/>
      <c r="V26" s="141"/>
    </row>
    <row r="27" spans="1:22" ht="21.75" customHeight="1" x14ac:dyDescent="0.3">
      <c r="A27" s="138"/>
      <c r="B27" s="647"/>
      <c r="C27" s="647"/>
      <c r="D27" s="647"/>
      <c r="E27" s="647"/>
      <c r="F27" s="647"/>
      <c r="G27" s="647"/>
      <c r="H27" s="647"/>
      <c r="I27" s="647"/>
      <c r="K27" s="142"/>
      <c r="L27" s="143">
        <f>SUM(M8:M22)</f>
        <v>0</v>
      </c>
      <c r="M27" s="142"/>
      <c r="N27" s="142"/>
      <c r="O27" s="142"/>
      <c r="P27" s="142">
        <f>SUM(Q8:Q22)</f>
        <v>0</v>
      </c>
      <c r="Q27" s="142"/>
      <c r="R27" s="142"/>
      <c r="S27" s="142"/>
      <c r="T27" s="142">
        <f>SUM(U8:U22)</f>
        <v>0</v>
      </c>
      <c r="U27" s="142"/>
      <c r="V27" s="141"/>
    </row>
    <row r="28" spans="1:22" ht="24.75" customHeight="1" x14ac:dyDescent="0.6">
      <c r="A28" s="138"/>
      <c r="B28" s="647"/>
      <c r="C28" s="647"/>
      <c r="D28" s="647"/>
      <c r="E28" s="647"/>
      <c r="F28" s="647"/>
      <c r="G28" s="647"/>
      <c r="H28" s="647"/>
      <c r="I28" s="647"/>
      <c r="J28" s="116"/>
      <c r="K28" s="649" t="s">
        <v>100</v>
      </c>
      <c r="L28" s="649"/>
      <c r="M28" s="650"/>
      <c r="N28" s="650"/>
      <c r="O28" s="650"/>
      <c r="P28" s="650"/>
      <c r="Q28" s="650"/>
      <c r="R28" s="651" t="s">
        <v>101</v>
      </c>
      <c r="S28" s="651"/>
      <c r="T28" s="652"/>
      <c r="U28" s="652"/>
      <c r="V28" s="141"/>
    </row>
    <row r="29" spans="1:22" ht="44.25" customHeight="1" x14ac:dyDescent="0.3">
      <c r="A29" s="138"/>
      <c r="J29" s="116"/>
      <c r="K29" s="653" t="s">
        <v>62</v>
      </c>
      <c r="L29" s="653"/>
      <c r="M29" s="654"/>
      <c r="N29" s="654"/>
      <c r="O29" s="654"/>
      <c r="P29" s="654"/>
      <c r="Q29" s="654"/>
      <c r="R29" s="655" t="s">
        <v>102</v>
      </c>
      <c r="S29" s="655"/>
      <c r="T29" s="652"/>
      <c r="U29" s="652"/>
      <c r="V29" s="141"/>
    </row>
    <row r="30" spans="1:22" ht="29.25" customHeight="1" x14ac:dyDescent="0.5">
      <c r="A30" s="116">
        <v>15</v>
      </c>
      <c r="B30" s="627" t="s">
        <v>103</v>
      </c>
      <c r="C30" s="643" t="s">
        <v>104</v>
      </c>
      <c r="D30" s="643"/>
      <c r="E30" s="643"/>
      <c r="F30" s="643"/>
      <c r="G30" s="643"/>
      <c r="H30" s="643"/>
      <c r="I30" s="643"/>
      <c r="J30" s="116"/>
      <c r="K30" s="644" t="s">
        <v>105</v>
      </c>
      <c r="L30" s="644"/>
      <c r="M30" s="645" t="s">
        <v>106</v>
      </c>
      <c r="N30" s="645"/>
      <c r="O30" s="646"/>
      <c r="P30" s="646"/>
      <c r="Q30" s="646"/>
      <c r="R30" s="646"/>
      <c r="S30" s="646"/>
      <c r="T30" s="646"/>
      <c r="U30" s="646"/>
      <c r="V30" s="141"/>
    </row>
    <row r="31" spans="1:22" ht="24.75" customHeight="1" x14ac:dyDescent="0.3">
      <c r="B31" s="627"/>
      <c r="C31" s="643"/>
      <c r="D31" s="643"/>
      <c r="E31" s="643"/>
      <c r="F31" s="643"/>
      <c r="G31" s="643"/>
      <c r="H31" s="643"/>
      <c r="I31" s="643"/>
      <c r="J31" s="116"/>
      <c r="K31" s="644"/>
      <c r="L31" s="644"/>
      <c r="M31" s="632" t="s">
        <v>107</v>
      </c>
      <c r="N31" s="632"/>
      <c r="O31" s="633"/>
      <c r="P31" s="633"/>
      <c r="Q31" s="633"/>
      <c r="R31" s="633"/>
      <c r="S31" s="633"/>
      <c r="T31" s="633"/>
      <c r="U31" s="633"/>
      <c r="V31" s="141"/>
    </row>
    <row r="32" spans="1:22" ht="21.75" customHeight="1" x14ac:dyDescent="0.45">
      <c r="A32" s="116">
        <v>13</v>
      </c>
      <c r="B32" s="629"/>
      <c r="C32" s="629"/>
      <c r="D32" s="630"/>
      <c r="E32" s="630"/>
      <c r="F32" s="630"/>
      <c r="G32" s="630"/>
      <c r="H32" s="630"/>
      <c r="I32" s="630"/>
      <c r="J32" s="116"/>
      <c r="K32" s="631" t="s">
        <v>108</v>
      </c>
      <c r="L32" s="631"/>
      <c r="M32" s="632" t="s">
        <v>109</v>
      </c>
      <c r="N32" s="632"/>
      <c r="O32" s="633"/>
      <c r="P32" s="633"/>
      <c r="Q32" s="633"/>
      <c r="R32" s="633"/>
      <c r="S32" s="633"/>
      <c r="T32" s="633"/>
      <c r="U32" s="633"/>
      <c r="V32" s="141"/>
    </row>
    <row r="33" spans="1:21" ht="29.25" customHeight="1" x14ac:dyDescent="0.5">
      <c r="B33" s="634"/>
      <c r="C33" s="634"/>
      <c r="D33" s="630"/>
      <c r="E33" s="630"/>
      <c r="F33" s="630"/>
      <c r="G33" s="630"/>
      <c r="H33" s="630"/>
      <c r="I33" s="630"/>
      <c r="J33" s="116"/>
      <c r="K33" s="631"/>
      <c r="L33" s="631"/>
      <c r="M33" s="635" t="s">
        <v>86</v>
      </c>
      <c r="N33" s="635"/>
      <c r="O33" s="636"/>
      <c r="P33" s="636"/>
      <c r="Q33" s="637" t="s">
        <v>110</v>
      </c>
      <c r="R33" s="637"/>
      <c r="S33" s="638"/>
      <c r="T33" s="638"/>
      <c r="U33" s="638"/>
    </row>
    <row r="34" spans="1:21" ht="21.75" customHeight="1" x14ac:dyDescent="0.3">
      <c r="A34" s="138"/>
      <c r="B34" s="634"/>
      <c r="C34" s="634"/>
      <c r="D34" s="630"/>
      <c r="E34" s="630"/>
      <c r="F34" s="630"/>
      <c r="G34" s="630"/>
      <c r="H34" s="630"/>
      <c r="I34" s="630"/>
      <c r="J34" s="144"/>
      <c r="K34" s="631"/>
      <c r="L34" s="631"/>
      <c r="M34" s="639" t="s">
        <v>88</v>
      </c>
      <c r="N34" s="639"/>
      <c r="O34" s="640"/>
      <c r="P34" s="640"/>
      <c r="Q34" s="641" t="s">
        <v>111</v>
      </c>
      <c r="R34" s="641"/>
      <c r="S34" s="642"/>
      <c r="T34" s="642"/>
      <c r="U34" s="642"/>
    </row>
    <row r="35" spans="1:21" ht="21.75" customHeight="1" x14ac:dyDescent="0.3">
      <c r="J35" s="144"/>
      <c r="T35" s="117"/>
    </row>
    <row r="36" spans="1:21" ht="21.75" customHeight="1" x14ac:dyDescent="0.35">
      <c r="B36" s="573" t="s">
        <v>112</v>
      </c>
      <c r="C36" s="573"/>
      <c r="D36" s="573"/>
      <c r="E36" s="573"/>
      <c r="F36" s="573"/>
      <c r="G36" s="573"/>
      <c r="H36" s="573"/>
      <c r="I36" s="573"/>
      <c r="J36" s="573"/>
      <c r="K36" s="573"/>
      <c r="L36" s="573"/>
      <c r="M36" s="573"/>
      <c r="N36" s="573"/>
      <c r="O36" s="573"/>
      <c r="P36" s="573"/>
      <c r="Q36" s="573"/>
      <c r="R36" s="573"/>
      <c r="S36" s="573"/>
      <c r="T36" s="573"/>
      <c r="U36" s="573"/>
    </row>
    <row r="44" spans="1:21" ht="48" customHeight="1" x14ac:dyDescent="0.3"/>
  </sheetData>
  <mergeCells count="67">
    <mergeCell ref="C1:U1"/>
    <mergeCell ref="C2:U2"/>
    <mergeCell ref="C3:U3"/>
    <mergeCell ref="C4:U4"/>
    <mergeCell ref="C5:I5"/>
    <mergeCell ref="K5:T5"/>
    <mergeCell ref="B6:B8"/>
    <mergeCell ref="C6:I6"/>
    <mergeCell ref="K6:T6"/>
    <mergeCell ref="C7:I8"/>
    <mergeCell ref="K7:M7"/>
    <mergeCell ref="O7:Q7"/>
    <mergeCell ref="S7:U7"/>
    <mergeCell ref="C10:I10"/>
    <mergeCell ref="B11:B15"/>
    <mergeCell ref="C11:I11"/>
    <mergeCell ref="C12:I12"/>
    <mergeCell ref="C13:D13"/>
    <mergeCell ref="E13:I13"/>
    <mergeCell ref="C14:D14"/>
    <mergeCell ref="E14:I14"/>
    <mergeCell ref="C15:D15"/>
    <mergeCell ref="E15:I15"/>
    <mergeCell ref="B17:B18"/>
    <mergeCell ref="C17:I18"/>
    <mergeCell ref="B20:I21"/>
    <mergeCell ref="B22:I22"/>
    <mergeCell ref="B23:I24"/>
    <mergeCell ref="L23:M23"/>
    <mergeCell ref="P23:Q23"/>
    <mergeCell ref="T23:U23"/>
    <mergeCell ref="K24:M25"/>
    <mergeCell ref="N24:O25"/>
    <mergeCell ref="P24:P25"/>
    <mergeCell ref="Q24:S25"/>
    <mergeCell ref="T24:U25"/>
    <mergeCell ref="B25:I28"/>
    <mergeCell ref="K26:U26"/>
    <mergeCell ref="K28:L28"/>
    <mergeCell ref="M28:Q28"/>
    <mergeCell ref="R28:S28"/>
    <mergeCell ref="T28:U29"/>
    <mergeCell ref="K29:L29"/>
    <mergeCell ref="M29:Q29"/>
    <mergeCell ref="R29:S29"/>
    <mergeCell ref="B30:B31"/>
    <mergeCell ref="C30:I31"/>
    <mergeCell ref="K30:L31"/>
    <mergeCell ref="M30:N30"/>
    <mergeCell ref="O30:U30"/>
    <mergeCell ref="M31:N31"/>
    <mergeCell ref="O31:U31"/>
    <mergeCell ref="B36:U36"/>
    <mergeCell ref="B32:C32"/>
    <mergeCell ref="D32:I34"/>
    <mergeCell ref="K32:L34"/>
    <mergeCell ref="M32:N32"/>
    <mergeCell ref="O32:U32"/>
    <mergeCell ref="B33:C34"/>
    <mergeCell ref="M33:N33"/>
    <mergeCell ref="O33:P33"/>
    <mergeCell ref="Q33:R33"/>
    <mergeCell ref="S33:U33"/>
    <mergeCell ref="M34:N34"/>
    <mergeCell ref="O34:P34"/>
    <mergeCell ref="Q34:R34"/>
    <mergeCell ref="S34:U34"/>
  </mergeCells>
  <hyperlinks>
    <hyperlink ref="E15" r:id="rId1" display="katellqueffelec@aol.com" xr:uid="{00000000-0004-0000-0200-000000000000}"/>
  </hyperlinks>
  <printOptions horizontalCentered="1" verticalCentered="1"/>
  <pageMargins left="0.196527777777778" right="0.196527777777778" top="0.196527777777778" bottom="0.196527777777778" header="0.51180555555555496" footer="0.118055555555556"/>
  <pageSetup paperSize="9" scale="55" firstPageNumber="0" orientation="landscape" horizontalDpi="300" verticalDpi="300" r:id="rId2"/>
  <headerFooter>
    <oddFooter>&amp;R&amp;14&amp;D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MK50"/>
  <sheetViews>
    <sheetView topLeftCell="A3" zoomScale="75" zoomScaleNormal="75" workbookViewId="0">
      <selection activeCell="J23" sqref="J23"/>
    </sheetView>
  </sheetViews>
  <sheetFormatPr baseColWidth="10" defaultColWidth="9.109375" defaultRowHeight="15.6" x14ac:dyDescent="0.3"/>
  <cols>
    <col min="1" max="1" width="32.88671875" style="145" customWidth="1"/>
    <col min="2" max="2" width="11.44140625" style="146"/>
    <col min="3" max="3" width="55.6640625" style="146" customWidth="1"/>
    <col min="4" max="6" width="11.44140625" style="146"/>
    <col min="7" max="7" width="25.33203125" style="146" customWidth="1"/>
    <col min="8" max="8" width="8.88671875" style="146" customWidth="1"/>
    <col min="9" max="9" width="7.44140625" style="146" customWidth="1"/>
    <col min="10" max="10" width="22.33203125" style="146" customWidth="1"/>
    <col min="11" max="11" width="15" style="146" customWidth="1"/>
    <col min="12" max="12" width="9.109375" style="146" customWidth="1"/>
    <col min="13" max="13" width="2.44140625" style="146" customWidth="1"/>
    <col min="14" max="14" width="16.109375" style="146" customWidth="1"/>
    <col min="15" max="15" width="13.33203125" style="146" customWidth="1"/>
    <col min="16" max="16" width="12" style="146" customWidth="1"/>
    <col min="17" max="27" width="9.88671875" style="146" customWidth="1"/>
    <col min="28" max="28" width="22.88671875" style="146" customWidth="1"/>
    <col min="29" max="32" width="9.88671875" style="146" customWidth="1"/>
    <col min="33" max="33" width="22.44140625" style="146" customWidth="1"/>
    <col min="34" max="1025" width="9.88671875" style="146" customWidth="1"/>
  </cols>
  <sheetData>
    <row r="1" spans="1:55" ht="30" x14ac:dyDescent="0.5">
      <c r="B1" s="686">
        <v>1</v>
      </c>
      <c r="C1" s="686"/>
      <c r="D1" s="686"/>
      <c r="E1" s="686"/>
      <c r="F1" s="686"/>
      <c r="G1" s="147">
        <v>3</v>
      </c>
      <c r="H1" s="686">
        <v>2</v>
      </c>
      <c r="I1" s="686"/>
      <c r="J1" s="686"/>
      <c r="K1" s="686"/>
      <c r="L1" s="686"/>
      <c r="M1" s="686"/>
      <c r="O1" s="148" t="s">
        <v>113</v>
      </c>
      <c r="P1" s="148" t="s">
        <v>114</v>
      </c>
      <c r="Q1" s="148" t="s">
        <v>115</v>
      </c>
      <c r="R1" s="148" t="s">
        <v>116</v>
      </c>
      <c r="S1" s="148" t="s">
        <v>117</v>
      </c>
      <c r="T1" s="148" t="s">
        <v>118</v>
      </c>
      <c r="U1" s="148" t="s">
        <v>119</v>
      </c>
      <c r="V1" s="148" t="s">
        <v>120</v>
      </c>
      <c r="W1" s="148" t="s">
        <v>121</v>
      </c>
      <c r="X1" s="148" t="s">
        <v>122</v>
      </c>
      <c r="Y1" s="148" t="s">
        <v>123</v>
      </c>
      <c r="Z1" s="148" t="s">
        <v>124</v>
      </c>
      <c r="AA1" s="148" t="s">
        <v>125</v>
      </c>
      <c r="AB1" s="148" t="s">
        <v>126</v>
      </c>
      <c r="AC1" s="148" t="s">
        <v>127</v>
      </c>
      <c r="AD1" s="148" t="s">
        <v>128</v>
      </c>
      <c r="AE1" s="148" t="s">
        <v>129</v>
      </c>
      <c r="AF1" s="148" t="s">
        <v>130</v>
      </c>
      <c r="AG1" s="148" t="s">
        <v>131</v>
      </c>
      <c r="AH1" s="148" t="s">
        <v>132</v>
      </c>
      <c r="AI1" s="148" t="s">
        <v>133</v>
      </c>
      <c r="AJ1" s="148" t="s">
        <v>134</v>
      </c>
      <c r="AK1" s="148" t="s">
        <v>135</v>
      </c>
      <c r="AL1" s="148" t="s">
        <v>96</v>
      </c>
      <c r="AM1" s="148" t="s">
        <v>136</v>
      </c>
      <c r="AN1" s="148" t="s">
        <v>137</v>
      </c>
      <c r="AO1" s="148" t="s">
        <v>138</v>
      </c>
      <c r="AP1" s="148" t="s">
        <v>139</v>
      </c>
      <c r="BA1" s="695" t="s">
        <v>140</v>
      </c>
      <c r="BB1" s="695"/>
      <c r="BC1" s="695"/>
    </row>
    <row r="2" spans="1:55" ht="18.600000000000001" x14ac:dyDescent="0.45">
      <c r="B2" s="696" t="s">
        <v>141</v>
      </c>
      <c r="C2" s="696"/>
      <c r="D2" s="696"/>
      <c r="E2" s="696"/>
      <c r="F2" s="696"/>
      <c r="G2" s="149" t="s">
        <v>142</v>
      </c>
      <c r="H2" s="150" t="s">
        <v>143</v>
      </c>
      <c r="I2" s="151" t="s">
        <v>144</v>
      </c>
      <c r="J2" s="152" t="s">
        <v>145</v>
      </c>
      <c r="K2" s="153" t="s">
        <v>146</v>
      </c>
      <c r="L2" s="154"/>
      <c r="M2" s="155"/>
      <c r="N2" s="156" t="s">
        <v>147</v>
      </c>
      <c r="P2" s="697"/>
      <c r="Q2" s="697"/>
      <c r="R2" s="157"/>
      <c r="T2" s="697"/>
      <c r="U2" s="697"/>
      <c r="V2" s="157"/>
      <c r="X2" s="697"/>
      <c r="Y2" s="697"/>
      <c r="AB2" s="697"/>
      <c r="AC2" s="697"/>
      <c r="BA2" s="158" t="s">
        <v>148</v>
      </c>
      <c r="BB2" s="159" t="s">
        <v>149</v>
      </c>
      <c r="BC2" s="160" t="s">
        <v>149</v>
      </c>
    </row>
    <row r="3" spans="1:55" ht="21" x14ac:dyDescent="0.5">
      <c r="A3" s="161" t="s">
        <v>150</v>
      </c>
      <c r="B3" s="162">
        <v>1</v>
      </c>
      <c r="C3" s="158" t="e">
        <f>#REF!</f>
        <v>#REF!</v>
      </c>
      <c r="D3" s="163"/>
      <c r="E3" s="164"/>
      <c r="F3" s="165"/>
      <c r="G3" s="166" t="s">
        <v>151</v>
      </c>
      <c r="H3" s="167">
        <v>1</v>
      </c>
      <c r="I3" s="167" t="s">
        <v>20</v>
      </c>
      <c r="J3" s="168" t="str">
        <f>+[3]JEUNES!P2</f>
        <v>JUNIORS FILLES</v>
      </c>
      <c r="K3" s="168" t="s">
        <v>50</v>
      </c>
      <c r="L3" s="168" t="str">
        <f t="shared" ref="L3:L27" si="0">+AI5</f>
        <v>F</v>
      </c>
      <c r="M3" s="168"/>
      <c r="N3" s="169"/>
      <c r="O3" s="157"/>
      <c r="S3" s="157"/>
      <c r="W3" s="157"/>
      <c r="AA3" s="157"/>
      <c r="BA3" s="158" t="s">
        <v>152</v>
      </c>
      <c r="BB3" s="159" t="s">
        <v>153</v>
      </c>
      <c r="BC3" s="160" t="s">
        <v>153</v>
      </c>
    </row>
    <row r="4" spans="1:55" ht="22.2" x14ac:dyDescent="0.5">
      <c r="A4" s="170"/>
      <c r="B4" s="171">
        <v>2</v>
      </c>
      <c r="C4" s="172" t="e">
        <f>#REF!</f>
        <v>#REF!</v>
      </c>
      <c r="D4" s="173"/>
      <c r="E4" s="174"/>
      <c r="F4" s="175"/>
      <c r="G4" s="693">
        <f>+[3]JEUNES!$R$2</f>
        <v>6.5</v>
      </c>
      <c r="H4" s="176">
        <v>2</v>
      </c>
      <c r="I4" s="176" t="s">
        <v>21</v>
      </c>
      <c r="J4" s="168" t="str">
        <f>+[3]JEUNES!P3</f>
        <v>JUNIORS GARCONS</v>
      </c>
      <c r="K4" s="168" t="str">
        <f>+AH6</f>
        <v>J</v>
      </c>
      <c r="L4" s="168" t="str">
        <f t="shared" si="0"/>
        <v>G</v>
      </c>
      <c r="M4" s="168"/>
      <c r="N4" s="169"/>
      <c r="O4" s="177"/>
      <c r="P4" s="694" t="s">
        <v>154</v>
      </c>
      <c r="Q4" s="694"/>
      <c r="R4" s="694"/>
      <c r="S4" s="694"/>
      <c r="T4" s="178"/>
      <c r="U4" s="179"/>
      <c r="V4" s="690" t="s">
        <v>155</v>
      </c>
      <c r="W4" s="690"/>
      <c r="X4" s="690"/>
      <c r="Y4" s="180"/>
      <c r="AB4" s="690" t="s">
        <v>156</v>
      </c>
      <c r="AC4" s="690"/>
      <c r="AD4" s="690"/>
      <c r="AE4" s="180"/>
      <c r="AF4" s="179"/>
      <c r="AG4" s="690" t="s">
        <v>157</v>
      </c>
      <c r="AH4" s="690"/>
      <c r="AI4" s="690"/>
      <c r="AJ4" s="180"/>
      <c r="AL4" s="179"/>
      <c r="AM4" s="690" t="s">
        <v>158</v>
      </c>
      <c r="AN4" s="690"/>
      <c r="AO4" s="690"/>
      <c r="AP4" s="180"/>
      <c r="AQ4" s="181"/>
      <c r="AR4" s="182"/>
      <c r="BA4" s="158" t="s">
        <v>159</v>
      </c>
      <c r="BB4" s="159" t="s">
        <v>160</v>
      </c>
      <c r="BC4" s="160" t="s">
        <v>160</v>
      </c>
    </row>
    <row r="5" spans="1:55" ht="22.2" x14ac:dyDescent="0.5">
      <c r="A5" s="183"/>
      <c r="B5" s="171">
        <v>3</v>
      </c>
      <c r="C5" s="172" t="e">
        <f>#REF!</f>
        <v>#REF!</v>
      </c>
      <c r="D5" s="173"/>
      <c r="E5" s="174"/>
      <c r="F5" s="175"/>
      <c r="G5" s="693"/>
      <c r="H5" s="176">
        <v>3</v>
      </c>
      <c r="I5" s="176" t="s">
        <v>22</v>
      </c>
      <c r="J5" s="168" t="str">
        <f>+[3]JEUNES!P4</f>
        <v>CADETTES</v>
      </c>
      <c r="K5" s="168" t="s">
        <v>51</v>
      </c>
      <c r="L5" s="168" t="str">
        <f t="shared" si="0"/>
        <v>F</v>
      </c>
      <c r="M5" s="168"/>
      <c r="N5" s="169"/>
      <c r="O5" s="184">
        <v>1</v>
      </c>
      <c r="P5" s="185" t="s">
        <v>161</v>
      </c>
      <c r="Q5" s="186" t="s">
        <v>38</v>
      </c>
      <c r="R5" s="187" t="s">
        <v>38</v>
      </c>
      <c r="S5" s="188" t="s">
        <v>22</v>
      </c>
      <c r="T5" s="178"/>
      <c r="U5" s="189">
        <v>1</v>
      </c>
      <c r="V5" s="168" t="s">
        <v>162</v>
      </c>
      <c r="W5" s="190" t="s">
        <v>23</v>
      </c>
      <c r="X5" s="191" t="s">
        <v>33</v>
      </c>
      <c r="Y5" s="192" t="s">
        <v>22</v>
      </c>
      <c r="AA5" s="189">
        <v>1</v>
      </c>
      <c r="AB5" s="193" t="s">
        <v>77</v>
      </c>
      <c r="AC5" s="191" t="s">
        <v>29</v>
      </c>
      <c r="AD5" s="191" t="s">
        <v>25</v>
      </c>
      <c r="AE5" s="192"/>
      <c r="AF5" s="189">
        <v>1</v>
      </c>
      <c r="AG5" s="193" t="s">
        <v>77</v>
      </c>
      <c r="AH5" s="191" t="s">
        <v>29</v>
      </c>
      <c r="AI5" s="191" t="s">
        <v>25</v>
      </c>
      <c r="AJ5" s="192"/>
      <c r="AL5" s="189">
        <v>1</v>
      </c>
      <c r="AM5" s="168" t="s">
        <v>162</v>
      </c>
      <c r="AN5" s="190" t="s">
        <v>23</v>
      </c>
      <c r="AO5" s="187" t="s">
        <v>33</v>
      </c>
      <c r="AP5" s="192" t="s">
        <v>22</v>
      </c>
      <c r="AQ5" s="181"/>
      <c r="AR5" s="182"/>
      <c r="BA5" s="158" t="s">
        <v>163</v>
      </c>
      <c r="BB5" s="159" t="s">
        <v>164</v>
      </c>
      <c r="BC5" s="160" t="s">
        <v>164</v>
      </c>
    </row>
    <row r="6" spans="1:55" ht="22.2" x14ac:dyDescent="0.5">
      <c r="A6" s="194" t="s">
        <v>165</v>
      </c>
      <c r="B6" s="195">
        <v>4</v>
      </c>
      <c r="C6" s="196" t="e">
        <f>CONCATENATE(#REF!,"  ",#REF!)</f>
        <v>#REF!</v>
      </c>
      <c r="D6" s="197"/>
      <c r="E6" s="198"/>
      <c r="F6" s="199"/>
      <c r="H6" s="176">
        <v>4</v>
      </c>
      <c r="I6" s="176" t="s">
        <v>23</v>
      </c>
      <c r="J6" s="168" t="str">
        <f>+[3]JEUNES!P5</f>
        <v>CADETS</v>
      </c>
      <c r="K6" s="168" t="str">
        <f>+AH8</f>
        <v>C</v>
      </c>
      <c r="L6" s="168" t="str">
        <f t="shared" si="0"/>
        <v>G</v>
      </c>
      <c r="M6" s="168"/>
      <c r="N6" s="169"/>
      <c r="O6" s="200">
        <v>2</v>
      </c>
      <c r="P6" s="201" t="s">
        <v>166</v>
      </c>
      <c r="Q6" s="202">
        <v>40</v>
      </c>
      <c r="R6" s="203" t="s">
        <v>167</v>
      </c>
      <c r="S6" s="204" t="s">
        <v>168</v>
      </c>
      <c r="T6" s="178"/>
      <c r="U6" s="205">
        <v>2</v>
      </c>
      <c r="V6" s="206" t="s">
        <v>169</v>
      </c>
      <c r="W6" s="207" t="s">
        <v>32</v>
      </c>
      <c r="X6" s="178" t="s">
        <v>33</v>
      </c>
      <c r="Y6" s="208" t="s">
        <v>22</v>
      </c>
      <c r="AA6" s="205">
        <v>2</v>
      </c>
      <c r="AB6" s="209" t="s">
        <v>78</v>
      </c>
      <c r="AC6" s="178" t="s">
        <v>29</v>
      </c>
      <c r="AD6" s="178" t="s">
        <v>26</v>
      </c>
      <c r="AE6" s="208"/>
      <c r="AF6" s="205">
        <v>2</v>
      </c>
      <c r="AG6" s="209" t="s">
        <v>78</v>
      </c>
      <c r="AH6" s="178" t="s">
        <v>29</v>
      </c>
      <c r="AI6" s="178" t="s">
        <v>26</v>
      </c>
      <c r="AJ6" s="208"/>
      <c r="AL6" s="205">
        <v>2</v>
      </c>
      <c r="AM6" s="206" t="s">
        <v>169</v>
      </c>
      <c r="AN6" s="207" t="s">
        <v>32</v>
      </c>
      <c r="AO6" s="203" t="s">
        <v>33</v>
      </c>
      <c r="AP6" s="208" t="s">
        <v>22</v>
      </c>
      <c r="AQ6" s="181"/>
      <c r="AR6" s="182"/>
      <c r="BA6" s="158"/>
      <c r="BB6" s="159" t="s">
        <v>170</v>
      </c>
      <c r="BC6" s="160" t="s">
        <v>170</v>
      </c>
    </row>
    <row r="7" spans="1:55" ht="22.2" x14ac:dyDescent="0.5">
      <c r="A7" s="170"/>
      <c r="B7" s="195">
        <v>5</v>
      </c>
      <c r="C7" s="210"/>
      <c r="D7" s="163"/>
      <c r="E7" s="164"/>
      <c r="F7" s="165"/>
      <c r="G7" s="691" t="s">
        <v>171</v>
      </c>
      <c r="H7" s="176">
        <v>5</v>
      </c>
      <c r="I7" s="176" t="s">
        <v>24</v>
      </c>
      <c r="J7" s="168" t="str">
        <f>+[3]JEUNES!P6</f>
        <v>MINIMES FILLES</v>
      </c>
      <c r="K7" s="168" t="s">
        <v>52</v>
      </c>
      <c r="L7" s="168" t="str">
        <f t="shared" si="0"/>
        <v>F</v>
      </c>
      <c r="M7" s="168"/>
      <c r="N7" s="169"/>
      <c r="O7" s="200" t="s">
        <v>22</v>
      </c>
      <c r="P7" s="201" t="s">
        <v>172</v>
      </c>
      <c r="Q7" s="202">
        <v>45</v>
      </c>
      <c r="R7" s="203" t="s">
        <v>167</v>
      </c>
      <c r="S7" s="204">
        <v>50</v>
      </c>
      <c r="T7" s="178"/>
      <c r="U7" s="205">
        <v>3</v>
      </c>
      <c r="V7" s="206" t="s">
        <v>173</v>
      </c>
      <c r="W7" s="207" t="s">
        <v>23</v>
      </c>
      <c r="X7" s="178">
        <v>5</v>
      </c>
      <c r="Y7" s="208" t="s">
        <v>131</v>
      </c>
      <c r="AA7" s="205">
        <v>3</v>
      </c>
      <c r="AB7" s="209" t="s">
        <v>81</v>
      </c>
      <c r="AC7" s="178" t="s">
        <v>22</v>
      </c>
      <c r="AD7" s="178" t="s">
        <v>25</v>
      </c>
      <c r="AE7" s="208"/>
      <c r="AF7" s="205">
        <v>3</v>
      </c>
      <c r="AG7" s="209" t="s">
        <v>81</v>
      </c>
      <c r="AH7" s="178" t="s">
        <v>22</v>
      </c>
      <c r="AI7" s="178" t="s">
        <v>25</v>
      </c>
      <c r="AJ7" s="208"/>
      <c r="AL7" s="205">
        <v>3</v>
      </c>
      <c r="AM7" s="206" t="s">
        <v>173</v>
      </c>
      <c r="AN7" s="207" t="s">
        <v>23</v>
      </c>
      <c r="AO7" s="203">
        <v>5</v>
      </c>
      <c r="AP7" s="208" t="s">
        <v>131</v>
      </c>
      <c r="AQ7" s="181"/>
      <c r="AR7" s="182"/>
      <c r="BA7" s="158"/>
      <c r="BB7" s="159" t="s">
        <v>174</v>
      </c>
      <c r="BC7" s="160" t="s">
        <v>174</v>
      </c>
    </row>
    <row r="8" spans="1:55" ht="22.2" x14ac:dyDescent="0.5">
      <c r="A8" s="692" t="s">
        <v>175</v>
      </c>
      <c r="B8" s="211">
        <v>6</v>
      </c>
      <c r="C8" s="210" t="s">
        <v>176</v>
      </c>
      <c r="D8" s="212"/>
      <c r="E8" s="213"/>
      <c r="F8" s="214"/>
      <c r="G8" s="691"/>
      <c r="H8" s="176">
        <v>6</v>
      </c>
      <c r="I8" s="176" t="s">
        <v>25</v>
      </c>
      <c r="J8" s="168" t="str">
        <f>+[3]JEUNES!P7</f>
        <v>MINIMES GARCONS</v>
      </c>
      <c r="K8" s="168" t="str">
        <f>+AH10</f>
        <v>M</v>
      </c>
      <c r="L8" s="168" t="str">
        <f t="shared" si="0"/>
        <v>G</v>
      </c>
      <c r="M8" s="168"/>
      <c r="N8" s="169"/>
      <c r="O8" s="200">
        <v>4</v>
      </c>
      <c r="P8" s="201" t="s">
        <v>177</v>
      </c>
      <c r="Q8" s="202">
        <v>55</v>
      </c>
      <c r="R8" s="203" t="s">
        <v>167</v>
      </c>
      <c r="S8" s="204">
        <v>60</v>
      </c>
      <c r="T8" s="178"/>
      <c r="U8" s="205">
        <v>4</v>
      </c>
      <c r="V8" s="206" t="s">
        <v>178</v>
      </c>
      <c r="W8" s="207" t="s">
        <v>32</v>
      </c>
      <c r="X8" s="178">
        <v>5</v>
      </c>
      <c r="Y8" s="208" t="s">
        <v>131</v>
      </c>
      <c r="AA8" s="205">
        <v>4</v>
      </c>
      <c r="AB8" s="209" t="s">
        <v>79</v>
      </c>
      <c r="AC8" s="178" t="s">
        <v>22</v>
      </c>
      <c r="AD8" s="178" t="s">
        <v>26</v>
      </c>
      <c r="AE8" s="215"/>
      <c r="AF8" s="205">
        <v>4</v>
      </c>
      <c r="AG8" s="209" t="s">
        <v>79</v>
      </c>
      <c r="AH8" s="178" t="s">
        <v>22</v>
      </c>
      <c r="AI8" s="178" t="s">
        <v>26</v>
      </c>
      <c r="AJ8" s="215"/>
      <c r="AL8" s="205">
        <v>4</v>
      </c>
      <c r="AM8" s="206" t="s">
        <v>178</v>
      </c>
      <c r="AN8" s="207" t="s">
        <v>32</v>
      </c>
      <c r="AO8" s="203">
        <v>5</v>
      </c>
      <c r="AP8" s="208" t="s">
        <v>131</v>
      </c>
      <c r="AQ8" s="181"/>
      <c r="AR8" s="182"/>
      <c r="AY8" s="146" t="s">
        <v>179</v>
      </c>
      <c r="BA8" s="158"/>
      <c r="BB8" s="159" t="s">
        <v>180</v>
      </c>
      <c r="BC8" s="160" t="s">
        <v>180</v>
      </c>
    </row>
    <row r="9" spans="1:55" ht="22.2" x14ac:dyDescent="0.5">
      <c r="A9" s="692"/>
      <c r="B9" s="211">
        <v>7</v>
      </c>
      <c r="C9" s="216" t="s">
        <v>75</v>
      </c>
      <c r="D9" s="217"/>
      <c r="E9" s="174"/>
      <c r="F9" s="218"/>
      <c r="G9" s="693"/>
      <c r="H9" s="176">
        <v>7</v>
      </c>
      <c r="I9" s="176" t="s">
        <v>26</v>
      </c>
      <c r="J9" s="168" t="str">
        <f>+[3]JEUNES!P8</f>
        <v>BENJAMINES</v>
      </c>
      <c r="K9" s="168" t="s">
        <v>53</v>
      </c>
      <c r="L9" s="168" t="str">
        <f t="shared" si="0"/>
        <v>F</v>
      </c>
      <c r="M9" s="168"/>
      <c r="N9" s="169"/>
      <c r="O9" s="200">
        <v>5</v>
      </c>
      <c r="P9" s="201" t="s">
        <v>181</v>
      </c>
      <c r="Q9" s="202">
        <v>65</v>
      </c>
      <c r="R9" s="203" t="s">
        <v>167</v>
      </c>
      <c r="S9" s="204">
        <v>70</v>
      </c>
      <c r="T9" s="178"/>
      <c r="U9" s="205">
        <v>5</v>
      </c>
      <c r="V9" s="206" t="s">
        <v>182</v>
      </c>
      <c r="W9" s="207" t="s">
        <v>23</v>
      </c>
      <c r="X9" s="178">
        <v>4</v>
      </c>
      <c r="Y9" s="208" t="s">
        <v>131</v>
      </c>
      <c r="AA9" s="205">
        <v>5</v>
      </c>
      <c r="AB9" s="209" t="s">
        <v>84</v>
      </c>
      <c r="AC9" s="178" t="s">
        <v>32</v>
      </c>
      <c r="AD9" s="178" t="s">
        <v>25</v>
      </c>
      <c r="AE9" s="215"/>
      <c r="AF9" s="205">
        <v>5</v>
      </c>
      <c r="AG9" s="209" t="s">
        <v>84</v>
      </c>
      <c r="AH9" s="178" t="s">
        <v>32</v>
      </c>
      <c r="AI9" s="178" t="s">
        <v>25</v>
      </c>
      <c r="AJ9" s="215"/>
      <c r="AL9" s="205">
        <v>5</v>
      </c>
      <c r="AM9" s="206" t="s">
        <v>182</v>
      </c>
      <c r="AN9" s="207" t="s">
        <v>23</v>
      </c>
      <c r="AO9" s="203">
        <v>4</v>
      </c>
      <c r="AP9" s="208" t="s">
        <v>131</v>
      </c>
      <c r="AQ9" s="181"/>
      <c r="AR9" s="182"/>
      <c r="BA9" s="158"/>
      <c r="BB9" s="159" t="s">
        <v>183</v>
      </c>
      <c r="BC9" s="160" t="s">
        <v>183</v>
      </c>
    </row>
    <row r="10" spans="1:55" ht="22.2" x14ac:dyDescent="0.5">
      <c r="A10" s="692"/>
      <c r="B10" s="211">
        <v>8</v>
      </c>
      <c r="C10" s="219" t="s">
        <v>57</v>
      </c>
      <c r="D10" s="220"/>
      <c r="E10" s="217"/>
      <c r="F10" s="218"/>
      <c r="G10" s="693"/>
      <c r="H10" s="176">
        <v>8</v>
      </c>
      <c r="I10" s="176" t="s">
        <v>27</v>
      </c>
      <c r="J10" s="168" t="str">
        <f>+[3]JEUNES!P9</f>
        <v>BENJAMINS</v>
      </c>
      <c r="K10" s="168" t="str">
        <f>+AH12</f>
        <v>B</v>
      </c>
      <c r="L10" s="168" t="str">
        <f t="shared" si="0"/>
        <v>G</v>
      </c>
      <c r="M10" s="168"/>
      <c r="N10" s="169"/>
      <c r="O10" s="200">
        <v>6</v>
      </c>
      <c r="P10" s="201" t="s">
        <v>184</v>
      </c>
      <c r="Q10" s="202">
        <v>75</v>
      </c>
      <c r="R10" s="203" t="s">
        <v>167</v>
      </c>
      <c r="S10" s="204">
        <v>80</v>
      </c>
      <c r="T10" s="178"/>
      <c r="U10" s="205">
        <v>6</v>
      </c>
      <c r="V10" s="206" t="s">
        <v>185</v>
      </c>
      <c r="W10" s="207" t="s">
        <v>32</v>
      </c>
      <c r="X10" s="178">
        <v>4</v>
      </c>
      <c r="Y10" s="208" t="s">
        <v>131</v>
      </c>
      <c r="AA10" s="205">
        <v>6</v>
      </c>
      <c r="AB10" s="209" t="s">
        <v>87</v>
      </c>
      <c r="AC10" s="178" t="s">
        <v>32</v>
      </c>
      <c r="AD10" s="178" t="s">
        <v>26</v>
      </c>
      <c r="AE10" s="215"/>
      <c r="AF10" s="205">
        <v>6</v>
      </c>
      <c r="AG10" s="209" t="s">
        <v>87</v>
      </c>
      <c r="AH10" s="178" t="s">
        <v>32</v>
      </c>
      <c r="AI10" s="178" t="s">
        <v>26</v>
      </c>
      <c r="AJ10" s="215"/>
      <c r="AL10" s="205">
        <v>6</v>
      </c>
      <c r="AM10" s="206" t="s">
        <v>185</v>
      </c>
      <c r="AN10" s="207" t="s">
        <v>32</v>
      </c>
      <c r="AO10" s="203">
        <v>4</v>
      </c>
      <c r="AP10" s="208" t="s">
        <v>131</v>
      </c>
      <c r="AQ10" s="181"/>
      <c r="AR10" s="182"/>
      <c r="BA10" s="158"/>
      <c r="BB10" s="159" t="s">
        <v>186</v>
      </c>
      <c r="BC10" s="160" t="s">
        <v>186</v>
      </c>
    </row>
    <row r="11" spans="1:55" ht="22.2" x14ac:dyDescent="0.5">
      <c r="A11" s="692"/>
      <c r="B11" s="211">
        <v>9</v>
      </c>
      <c r="C11" s="216" t="s">
        <v>58</v>
      </c>
      <c r="D11" s="217"/>
      <c r="E11" s="174"/>
      <c r="F11" s="175"/>
      <c r="G11" s="691" t="s">
        <v>187</v>
      </c>
      <c r="H11" s="176">
        <v>9</v>
      </c>
      <c r="I11" s="176" t="s">
        <v>28</v>
      </c>
      <c r="J11" s="168" t="str">
        <f>+[3]JEUNES!P10</f>
        <v>POUSSINES</v>
      </c>
      <c r="K11" s="168" t="s">
        <v>54</v>
      </c>
      <c r="L11" s="168" t="str">
        <f t="shared" si="0"/>
        <v>F</v>
      </c>
      <c r="M11" s="168"/>
      <c r="N11" s="169"/>
      <c r="O11" s="200">
        <v>7</v>
      </c>
      <c r="P11" s="201" t="s">
        <v>188</v>
      </c>
      <c r="Q11" s="202">
        <v>85</v>
      </c>
      <c r="R11" s="203" t="s">
        <v>167</v>
      </c>
      <c r="S11" s="204">
        <v>90</v>
      </c>
      <c r="T11" s="178"/>
      <c r="U11" s="205">
        <v>7</v>
      </c>
      <c r="V11" s="206" t="s">
        <v>189</v>
      </c>
      <c r="W11" s="207" t="s">
        <v>23</v>
      </c>
      <c r="X11" s="178">
        <v>3</v>
      </c>
      <c r="Y11" s="208" t="s">
        <v>131</v>
      </c>
      <c r="AA11" s="205">
        <v>7</v>
      </c>
      <c r="AB11" s="209" t="s">
        <v>89</v>
      </c>
      <c r="AC11" s="178" t="s">
        <v>21</v>
      </c>
      <c r="AD11" s="178" t="s">
        <v>25</v>
      </c>
      <c r="AE11" s="215"/>
      <c r="AF11" s="205">
        <v>7</v>
      </c>
      <c r="AG11" s="209" t="s">
        <v>89</v>
      </c>
      <c r="AH11" s="178" t="s">
        <v>21</v>
      </c>
      <c r="AI11" s="178" t="s">
        <v>25</v>
      </c>
      <c r="AJ11" s="215"/>
      <c r="AL11" s="205">
        <v>7</v>
      </c>
      <c r="AM11" s="206" t="s">
        <v>189</v>
      </c>
      <c r="AN11" s="207" t="s">
        <v>23</v>
      </c>
      <c r="AO11" s="203">
        <v>3</v>
      </c>
      <c r="AP11" s="208" t="s">
        <v>131</v>
      </c>
      <c r="AQ11" s="181"/>
      <c r="AR11" s="182"/>
      <c r="BA11" s="158"/>
      <c r="BB11" s="159" t="s">
        <v>190</v>
      </c>
      <c r="BC11" s="160" t="s">
        <v>190</v>
      </c>
    </row>
    <row r="12" spans="1:55" ht="22.2" x14ac:dyDescent="0.5">
      <c r="A12" s="692"/>
      <c r="B12" s="211">
        <v>10</v>
      </c>
      <c r="C12" s="216" t="s">
        <v>6</v>
      </c>
      <c r="D12" s="217"/>
      <c r="E12" s="221"/>
      <c r="F12" s="222"/>
      <c r="G12" s="691"/>
      <c r="H12" s="176">
        <v>10</v>
      </c>
      <c r="I12" s="176" t="s">
        <v>29</v>
      </c>
      <c r="J12" s="168" t="str">
        <f>+[3]JEUNES!P11</f>
        <v>POUSSINS</v>
      </c>
      <c r="K12" s="168" t="str">
        <f t="shared" ref="K12:K27" si="1">+AH14</f>
        <v>P</v>
      </c>
      <c r="L12" s="168" t="str">
        <f t="shared" si="0"/>
        <v>G</v>
      </c>
      <c r="M12" s="168"/>
      <c r="N12" s="169"/>
      <c r="O12" s="200">
        <v>8</v>
      </c>
      <c r="P12" s="201" t="s">
        <v>191</v>
      </c>
      <c r="Q12" s="202" t="s">
        <v>192</v>
      </c>
      <c r="R12" s="203" t="s">
        <v>33</v>
      </c>
      <c r="S12" s="204" t="s">
        <v>22</v>
      </c>
      <c r="T12" s="178"/>
      <c r="U12" s="205">
        <v>8</v>
      </c>
      <c r="V12" s="206" t="s">
        <v>193</v>
      </c>
      <c r="W12" s="207" t="s">
        <v>32</v>
      </c>
      <c r="X12" s="178">
        <v>3</v>
      </c>
      <c r="Y12" s="208" t="s">
        <v>131</v>
      </c>
      <c r="AA12" s="205">
        <v>8</v>
      </c>
      <c r="AB12" s="209" t="s">
        <v>83</v>
      </c>
      <c r="AC12" s="178" t="s">
        <v>21</v>
      </c>
      <c r="AD12" s="178" t="s">
        <v>26</v>
      </c>
      <c r="AE12" s="215"/>
      <c r="AF12" s="205">
        <v>8</v>
      </c>
      <c r="AG12" s="209" t="s">
        <v>83</v>
      </c>
      <c r="AH12" s="178" t="s">
        <v>21</v>
      </c>
      <c r="AI12" s="178" t="s">
        <v>26</v>
      </c>
      <c r="AJ12" s="215"/>
      <c r="AL12" s="205">
        <v>8</v>
      </c>
      <c r="AM12" s="206" t="s">
        <v>193</v>
      </c>
      <c r="AN12" s="207" t="s">
        <v>32</v>
      </c>
      <c r="AO12" s="203">
        <v>3</v>
      </c>
      <c r="AP12" s="208" t="s">
        <v>131</v>
      </c>
      <c r="AQ12" s="181"/>
      <c r="AR12" s="182"/>
      <c r="BA12" s="158"/>
      <c r="BB12" s="159" t="s">
        <v>194</v>
      </c>
      <c r="BC12" s="159" t="s">
        <v>194</v>
      </c>
    </row>
    <row r="13" spans="1:55" ht="18.75" customHeight="1" x14ac:dyDescent="0.5">
      <c r="A13" s="692"/>
      <c r="B13" s="211">
        <v>11</v>
      </c>
      <c r="C13" s="223"/>
      <c r="D13" s="172"/>
      <c r="E13" s="174"/>
      <c r="F13" s="175"/>
      <c r="G13" s="693"/>
      <c r="H13" s="176">
        <v>11</v>
      </c>
      <c r="I13" s="176" t="s">
        <v>30</v>
      </c>
      <c r="J13" s="168" t="str">
        <f>+[3]JEUNES!P12</f>
        <v>EQ  JUNIORS FILLES</v>
      </c>
      <c r="K13" s="168" t="str">
        <f t="shared" si="1"/>
        <v>Eq</v>
      </c>
      <c r="L13" s="168" t="str">
        <f t="shared" si="0"/>
        <v>J</v>
      </c>
      <c r="M13" s="168" t="str">
        <f t="shared" ref="M13:M22" si="2">+AJ15</f>
        <v>F</v>
      </c>
      <c r="N13" s="169"/>
      <c r="O13" s="200">
        <v>9</v>
      </c>
      <c r="P13" s="201" t="s">
        <v>162</v>
      </c>
      <c r="Q13" s="224" t="s">
        <v>195</v>
      </c>
      <c r="R13" s="203" t="s">
        <v>33</v>
      </c>
      <c r="S13" s="204" t="s">
        <v>22</v>
      </c>
      <c r="T13" s="178"/>
      <c r="U13" s="205">
        <v>9</v>
      </c>
      <c r="V13" s="206" t="s">
        <v>189</v>
      </c>
      <c r="W13" s="207" t="s">
        <v>23</v>
      </c>
      <c r="X13" s="178" t="s">
        <v>196</v>
      </c>
      <c r="Y13" s="208" t="s">
        <v>131</v>
      </c>
      <c r="AA13" s="205">
        <v>9</v>
      </c>
      <c r="AB13" s="209" t="s">
        <v>91</v>
      </c>
      <c r="AC13" s="178" t="s">
        <v>35</v>
      </c>
      <c r="AD13" s="178" t="s">
        <v>25</v>
      </c>
      <c r="AE13" s="215"/>
      <c r="AF13" s="205">
        <v>9</v>
      </c>
      <c r="AG13" s="209" t="s">
        <v>91</v>
      </c>
      <c r="AH13" s="178" t="s">
        <v>35</v>
      </c>
      <c r="AI13" s="178" t="s">
        <v>25</v>
      </c>
      <c r="AJ13" s="215"/>
      <c r="AL13" s="205">
        <v>9</v>
      </c>
      <c r="AM13" s="206" t="s">
        <v>189</v>
      </c>
      <c r="AN13" s="207" t="s">
        <v>23</v>
      </c>
      <c r="AO13" s="203" t="s">
        <v>196</v>
      </c>
      <c r="AP13" s="208" t="s">
        <v>131</v>
      </c>
      <c r="AQ13" s="181"/>
      <c r="AR13" s="182"/>
      <c r="BA13" s="158"/>
      <c r="BB13" s="159" t="s">
        <v>197</v>
      </c>
      <c r="BC13" s="159" t="s">
        <v>197</v>
      </c>
    </row>
    <row r="14" spans="1:55" ht="19.5" customHeight="1" x14ac:dyDescent="0.5">
      <c r="A14" s="183"/>
      <c r="B14" s="211">
        <v>12</v>
      </c>
      <c r="C14" s="225"/>
      <c r="D14" s="226"/>
      <c r="E14" s="227"/>
      <c r="F14" s="228"/>
      <c r="G14" s="693"/>
      <c r="H14" s="176">
        <v>12</v>
      </c>
      <c r="I14" s="176" t="s">
        <v>31</v>
      </c>
      <c r="J14" s="168" t="str">
        <f>+[3]JEUNES!P13</f>
        <v>EQ  JUNIORS GARCONS</v>
      </c>
      <c r="K14" s="168" t="str">
        <f t="shared" si="1"/>
        <v>Eq</v>
      </c>
      <c r="L14" s="168" t="str">
        <f t="shared" si="0"/>
        <v>J</v>
      </c>
      <c r="M14" s="168" t="str">
        <f t="shared" si="2"/>
        <v>G</v>
      </c>
      <c r="N14" s="169"/>
      <c r="O14" s="200">
        <v>10</v>
      </c>
      <c r="P14" s="201" t="s">
        <v>198</v>
      </c>
      <c r="Q14" s="224" t="s">
        <v>195</v>
      </c>
      <c r="R14" s="203" t="s">
        <v>22</v>
      </c>
      <c r="S14" s="204" t="s">
        <v>31</v>
      </c>
      <c r="T14" s="178"/>
      <c r="U14" s="205">
        <v>10</v>
      </c>
      <c r="V14" s="206" t="s">
        <v>193</v>
      </c>
      <c r="W14" s="207" t="s">
        <v>32</v>
      </c>
      <c r="X14" s="178" t="s">
        <v>196</v>
      </c>
      <c r="Y14" s="208" t="s">
        <v>131</v>
      </c>
      <c r="AA14" s="205">
        <v>10</v>
      </c>
      <c r="AB14" s="209" t="s">
        <v>85</v>
      </c>
      <c r="AC14" s="178" t="s">
        <v>35</v>
      </c>
      <c r="AD14" s="178" t="s">
        <v>26</v>
      </c>
      <c r="AE14" s="215"/>
      <c r="AF14" s="205">
        <v>10</v>
      </c>
      <c r="AG14" s="209" t="s">
        <v>85</v>
      </c>
      <c r="AH14" s="178" t="s">
        <v>35</v>
      </c>
      <c r="AI14" s="178" t="s">
        <v>26</v>
      </c>
      <c r="AJ14" s="215"/>
      <c r="AL14" s="205">
        <v>10</v>
      </c>
      <c r="AM14" s="206" t="s">
        <v>193</v>
      </c>
      <c r="AN14" s="207" t="s">
        <v>32</v>
      </c>
      <c r="AO14" s="203" t="s">
        <v>196</v>
      </c>
      <c r="AP14" s="208" t="s">
        <v>131</v>
      </c>
      <c r="AQ14" s="181"/>
      <c r="AR14" s="182"/>
      <c r="BA14" s="158"/>
      <c r="BB14" s="158"/>
      <c r="BC14" s="229"/>
    </row>
    <row r="15" spans="1:55" ht="22.2" x14ac:dyDescent="0.5">
      <c r="A15" s="170" t="s">
        <v>199</v>
      </c>
      <c r="B15" s="195">
        <v>13</v>
      </c>
      <c r="C15" s="225" t="e">
        <f>+#REF!</f>
        <v>#REF!</v>
      </c>
      <c r="D15" s="230"/>
      <c r="E15" s="227"/>
      <c r="F15" s="228"/>
      <c r="H15" s="176">
        <v>13</v>
      </c>
      <c r="I15" s="176" t="s">
        <v>32</v>
      </c>
      <c r="J15" s="168" t="str">
        <f>+[3]JEUNES!P14</f>
        <v>EQ  CADETTES</v>
      </c>
      <c r="K15" s="168" t="str">
        <f t="shared" si="1"/>
        <v>Eq</v>
      </c>
      <c r="L15" s="168" t="str">
        <f t="shared" si="0"/>
        <v>C</v>
      </c>
      <c r="M15" s="168" t="str">
        <f t="shared" si="2"/>
        <v>F</v>
      </c>
      <c r="N15" s="169"/>
      <c r="O15" s="200">
        <v>11</v>
      </c>
      <c r="P15" s="201" t="s">
        <v>200</v>
      </c>
      <c r="Q15" s="202" t="s">
        <v>201</v>
      </c>
      <c r="R15" s="203" t="s">
        <v>23</v>
      </c>
      <c r="S15" s="204" t="s">
        <v>32</v>
      </c>
      <c r="T15" s="178"/>
      <c r="U15" s="205">
        <v>11</v>
      </c>
      <c r="V15" s="206" t="s">
        <v>202</v>
      </c>
      <c r="W15" s="207" t="s">
        <v>203</v>
      </c>
      <c r="X15" s="178" t="s">
        <v>195</v>
      </c>
      <c r="Y15" s="208" t="s">
        <v>204</v>
      </c>
      <c r="AA15" s="205">
        <v>11</v>
      </c>
      <c r="AB15" s="209" t="s">
        <v>205</v>
      </c>
      <c r="AC15" s="178" t="s">
        <v>206</v>
      </c>
      <c r="AD15" s="178" t="s">
        <v>29</v>
      </c>
      <c r="AE15" s="208" t="s">
        <v>25</v>
      </c>
      <c r="AF15" s="205">
        <v>11</v>
      </c>
      <c r="AG15" s="209" t="s">
        <v>207</v>
      </c>
      <c r="AH15" s="178" t="s">
        <v>208</v>
      </c>
      <c r="AI15" s="178" t="s">
        <v>29</v>
      </c>
      <c r="AJ15" s="208" t="s">
        <v>25</v>
      </c>
      <c r="AL15" s="205">
        <v>11</v>
      </c>
      <c r="AM15" s="206" t="s">
        <v>202</v>
      </c>
      <c r="AN15" s="207" t="s">
        <v>203</v>
      </c>
      <c r="AO15" s="203" t="s">
        <v>195</v>
      </c>
      <c r="AP15" s="208" t="s">
        <v>204</v>
      </c>
      <c r="AQ15" s="181"/>
      <c r="AR15" s="182"/>
      <c r="BA15" s="158"/>
      <c r="BB15" s="158"/>
      <c r="BC15" s="229"/>
    </row>
    <row r="16" spans="1:55" ht="22.2" x14ac:dyDescent="0.5">
      <c r="A16" s="231" t="s">
        <v>209</v>
      </c>
      <c r="B16" s="195">
        <v>14</v>
      </c>
      <c r="C16" s="232" t="e">
        <f>#REF!</f>
        <v>#REF!</v>
      </c>
      <c r="D16" s="197"/>
      <c r="E16" s="233"/>
      <c r="F16" s="234"/>
      <c r="H16" s="176">
        <v>14</v>
      </c>
      <c r="I16" s="176" t="s">
        <v>33</v>
      </c>
      <c r="J16" s="168" t="str">
        <f>+[3]JEUNES!P15</f>
        <v>EQ  CADETS</v>
      </c>
      <c r="K16" s="168" t="str">
        <f t="shared" si="1"/>
        <v>Eq</v>
      </c>
      <c r="L16" s="168" t="str">
        <f t="shared" si="0"/>
        <v>C</v>
      </c>
      <c r="M16" s="168" t="str">
        <f t="shared" si="2"/>
        <v>G</v>
      </c>
      <c r="N16" s="169"/>
      <c r="O16" s="200">
        <v>12</v>
      </c>
      <c r="P16" s="201" t="s">
        <v>210</v>
      </c>
      <c r="Q16" s="202" t="s">
        <v>29</v>
      </c>
      <c r="R16" s="203" t="s">
        <v>25</v>
      </c>
      <c r="S16" s="235"/>
      <c r="T16" s="178"/>
      <c r="U16" s="205">
        <v>12</v>
      </c>
      <c r="V16" s="206" t="s">
        <v>211</v>
      </c>
      <c r="W16" s="207" t="s">
        <v>203</v>
      </c>
      <c r="X16" s="178" t="s">
        <v>192</v>
      </c>
      <c r="Y16" s="208" t="s">
        <v>204</v>
      </c>
      <c r="AA16" s="205">
        <v>12</v>
      </c>
      <c r="AB16" s="209" t="s">
        <v>212</v>
      </c>
      <c r="AC16" s="178" t="s">
        <v>206</v>
      </c>
      <c r="AD16" s="178" t="s">
        <v>29</v>
      </c>
      <c r="AE16" s="208" t="s">
        <v>26</v>
      </c>
      <c r="AF16" s="205">
        <v>12</v>
      </c>
      <c r="AG16" s="209" t="s">
        <v>213</v>
      </c>
      <c r="AH16" s="178" t="s">
        <v>208</v>
      </c>
      <c r="AI16" s="178" t="s">
        <v>29</v>
      </c>
      <c r="AJ16" s="208" t="s">
        <v>26</v>
      </c>
      <c r="AL16" s="205">
        <v>12</v>
      </c>
      <c r="AM16" s="206" t="s">
        <v>211</v>
      </c>
      <c r="AN16" s="207" t="s">
        <v>203</v>
      </c>
      <c r="AO16" s="203" t="s">
        <v>192</v>
      </c>
      <c r="AP16" s="208" t="s">
        <v>204</v>
      </c>
      <c r="AQ16" s="181"/>
      <c r="AR16" s="182"/>
      <c r="BA16" s="158"/>
      <c r="BB16" s="158"/>
      <c r="BC16" s="229"/>
    </row>
    <row r="17" spans="1:55" ht="22.2" x14ac:dyDescent="0.5">
      <c r="A17" s="231" t="s">
        <v>103</v>
      </c>
      <c r="B17" s="195">
        <v>15</v>
      </c>
      <c r="C17" s="236" t="e">
        <f>#REF!</f>
        <v>#REF!</v>
      </c>
      <c r="D17" s="163"/>
      <c r="E17" s="213"/>
      <c r="F17" s="214"/>
      <c r="H17" s="176">
        <v>15</v>
      </c>
      <c r="I17" s="176" t="s">
        <v>34</v>
      </c>
      <c r="J17" s="168" t="str">
        <f>+[3]JEUNES!P16</f>
        <v>EQ  MINIMES FILLES</v>
      </c>
      <c r="K17" s="168" t="str">
        <f t="shared" si="1"/>
        <v>Eq</v>
      </c>
      <c r="L17" s="168" t="str">
        <f t="shared" si="0"/>
        <v>M</v>
      </c>
      <c r="M17" s="168" t="str">
        <f t="shared" si="2"/>
        <v>F</v>
      </c>
      <c r="N17" s="169"/>
      <c r="O17" s="200">
        <v>13</v>
      </c>
      <c r="P17" s="201" t="s">
        <v>214</v>
      </c>
      <c r="Q17" s="202" t="s">
        <v>29</v>
      </c>
      <c r="R17" s="203" t="s">
        <v>26</v>
      </c>
      <c r="S17" s="204"/>
      <c r="T17" s="178"/>
      <c r="U17" s="205">
        <v>13</v>
      </c>
      <c r="V17" s="206" t="s">
        <v>215</v>
      </c>
      <c r="W17" s="207" t="s">
        <v>216</v>
      </c>
      <c r="X17" s="178" t="s">
        <v>33</v>
      </c>
      <c r="Y17" s="208" t="s">
        <v>22</v>
      </c>
      <c r="AA17" s="205">
        <v>13</v>
      </c>
      <c r="AB17" s="209" t="s">
        <v>217</v>
      </c>
      <c r="AC17" s="178" t="s">
        <v>206</v>
      </c>
      <c r="AD17" s="178" t="s">
        <v>22</v>
      </c>
      <c r="AE17" s="208" t="s">
        <v>25</v>
      </c>
      <c r="AF17" s="205">
        <v>13</v>
      </c>
      <c r="AG17" s="209" t="s">
        <v>218</v>
      </c>
      <c r="AH17" s="178" t="s">
        <v>208</v>
      </c>
      <c r="AI17" s="178" t="s">
        <v>22</v>
      </c>
      <c r="AJ17" s="208" t="s">
        <v>25</v>
      </c>
      <c r="AL17" s="205">
        <v>13</v>
      </c>
      <c r="AM17" s="206" t="s">
        <v>219</v>
      </c>
      <c r="AN17" s="207" t="s">
        <v>203</v>
      </c>
      <c r="AO17" s="203" t="s">
        <v>195</v>
      </c>
      <c r="AP17" s="208" t="s">
        <v>220</v>
      </c>
      <c r="AQ17" s="181"/>
      <c r="AR17" s="182"/>
      <c r="BA17" s="158"/>
      <c r="BB17" s="158"/>
      <c r="BC17" s="229"/>
    </row>
    <row r="18" spans="1:55" ht="18.75" customHeight="1" x14ac:dyDescent="0.5">
      <c r="A18" s="237" t="s">
        <v>221</v>
      </c>
      <c r="B18" s="238">
        <v>16</v>
      </c>
      <c r="C18" s="236" t="e">
        <f>#REF!</f>
        <v>#REF!</v>
      </c>
      <c r="D18" s="163"/>
      <c r="E18" s="213"/>
      <c r="F18" s="214"/>
      <c r="H18" s="176">
        <v>16</v>
      </c>
      <c r="I18" s="176" t="s">
        <v>35</v>
      </c>
      <c r="J18" s="168" t="str">
        <f>+[3]JEUNES!P17</f>
        <v>EQ  MINIMES GARCONS</v>
      </c>
      <c r="K18" s="168" t="str">
        <f t="shared" si="1"/>
        <v>Eq</v>
      </c>
      <c r="L18" s="168" t="str">
        <f t="shared" si="0"/>
        <v>M</v>
      </c>
      <c r="M18" s="168" t="str">
        <f t="shared" si="2"/>
        <v>G</v>
      </c>
      <c r="N18" s="169"/>
      <c r="O18" s="200">
        <v>14</v>
      </c>
      <c r="P18" s="201" t="s">
        <v>222</v>
      </c>
      <c r="Q18" s="202" t="s">
        <v>32</v>
      </c>
      <c r="R18" s="203" t="s">
        <v>25</v>
      </c>
      <c r="S18" s="204"/>
      <c r="T18" s="178"/>
      <c r="U18" s="205">
        <v>14</v>
      </c>
      <c r="V18" s="206" t="s">
        <v>219</v>
      </c>
      <c r="W18" s="207" t="s">
        <v>203</v>
      </c>
      <c r="X18" s="178" t="s">
        <v>195</v>
      </c>
      <c r="Y18" s="208" t="s">
        <v>220</v>
      </c>
      <c r="AA18" s="205">
        <v>14</v>
      </c>
      <c r="AB18" s="209" t="s">
        <v>223</v>
      </c>
      <c r="AC18" s="178" t="s">
        <v>206</v>
      </c>
      <c r="AD18" s="178" t="s">
        <v>22</v>
      </c>
      <c r="AE18" s="208" t="s">
        <v>26</v>
      </c>
      <c r="AF18" s="205">
        <v>14</v>
      </c>
      <c r="AG18" s="209" t="s">
        <v>224</v>
      </c>
      <c r="AH18" s="178" t="s">
        <v>208</v>
      </c>
      <c r="AI18" s="178" t="s">
        <v>22</v>
      </c>
      <c r="AJ18" s="208" t="s">
        <v>26</v>
      </c>
      <c r="AL18" s="205">
        <v>14</v>
      </c>
      <c r="AM18" s="206" t="s">
        <v>225</v>
      </c>
      <c r="AN18" s="207" t="s">
        <v>203</v>
      </c>
      <c r="AO18" s="203" t="s">
        <v>192</v>
      </c>
      <c r="AP18" s="208" t="s">
        <v>220</v>
      </c>
      <c r="AQ18" s="181"/>
      <c r="AR18" s="182"/>
      <c r="BA18" s="158"/>
      <c r="BB18" s="158"/>
      <c r="BC18" s="229"/>
    </row>
    <row r="19" spans="1:55" ht="22.2" x14ac:dyDescent="0.5">
      <c r="A19" s="170" t="s">
        <v>226</v>
      </c>
      <c r="B19" s="238">
        <v>17</v>
      </c>
      <c r="C19" s="236" t="e">
        <f>#REF!</f>
        <v>#REF!</v>
      </c>
      <c r="D19" s="173"/>
      <c r="E19" s="174"/>
      <c r="F19" s="175"/>
      <c r="H19" s="176">
        <v>17</v>
      </c>
      <c r="I19" s="176" t="s">
        <v>65</v>
      </c>
      <c r="J19" s="168" t="str">
        <f>+[3]JEUNES!P18</f>
        <v>EQ  BENJAMINES</v>
      </c>
      <c r="K19" s="168" t="str">
        <f t="shared" si="1"/>
        <v>Eq</v>
      </c>
      <c r="L19" s="168" t="str">
        <f t="shared" si="0"/>
        <v>B</v>
      </c>
      <c r="M19" s="168" t="str">
        <f t="shared" si="2"/>
        <v>F</v>
      </c>
      <c r="N19" s="169"/>
      <c r="O19" s="200">
        <v>15</v>
      </c>
      <c r="P19" s="201" t="s">
        <v>227</v>
      </c>
      <c r="Q19" s="202" t="s">
        <v>32</v>
      </c>
      <c r="R19" s="203" t="s">
        <v>26</v>
      </c>
      <c r="S19" s="204"/>
      <c r="T19" s="178"/>
      <c r="U19" s="205">
        <v>15</v>
      </c>
      <c r="V19" s="206" t="s">
        <v>225</v>
      </c>
      <c r="W19" s="207" t="s">
        <v>203</v>
      </c>
      <c r="X19" s="178" t="s">
        <v>192</v>
      </c>
      <c r="Y19" s="208" t="s">
        <v>220</v>
      </c>
      <c r="AA19" s="205">
        <v>15</v>
      </c>
      <c r="AB19" s="209" t="s">
        <v>228</v>
      </c>
      <c r="AC19" s="178" t="s">
        <v>206</v>
      </c>
      <c r="AD19" s="178" t="s">
        <v>32</v>
      </c>
      <c r="AE19" s="208" t="s">
        <v>25</v>
      </c>
      <c r="AF19" s="205">
        <v>15</v>
      </c>
      <c r="AG19" s="209" t="s">
        <v>229</v>
      </c>
      <c r="AH19" s="178" t="s">
        <v>208</v>
      </c>
      <c r="AI19" s="178" t="s">
        <v>32</v>
      </c>
      <c r="AJ19" s="208" t="s">
        <v>25</v>
      </c>
      <c r="AL19" s="205">
        <v>15</v>
      </c>
      <c r="AM19" s="206" t="s">
        <v>230</v>
      </c>
      <c r="AN19" s="207" t="s">
        <v>203</v>
      </c>
      <c r="AO19" s="203" t="s">
        <v>195</v>
      </c>
      <c r="AP19" s="208" t="s">
        <v>231</v>
      </c>
      <c r="AQ19" s="181"/>
      <c r="AR19" s="182"/>
      <c r="BA19" s="158"/>
      <c r="BB19" s="158"/>
      <c r="BC19" s="229"/>
    </row>
    <row r="20" spans="1:55" ht="22.2" x14ac:dyDescent="0.5">
      <c r="A20" s="239" t="s">
        <v>232</v>
      </c>
      <c r="B20" s="238">
        <v>18</v>
      </c>
      <c r="C20" s="236" t="e">
        <f>#REF!</f>
        <v>#REF!</v>
      </c>
      <c r="D20" s="240"/>
      <c r="E20" s="227"/>
      <c r="F20" s="228"/>
      <c r="H20" s="176">
        <v>18</v>
      </c>
      <c r="I20" s="176" t="s">
        <v>36</v>
      </c>
      <c r="J20" s="168" t="str">
        <f>+[3]JEUNES!P19</f>
        <v>EQ  BENJAMINS</v>
      </c>
      <c r="K20" s="168" t="str">
        <f t="shared" si="1"/>
        <v>Eq</v>
      </c>
      <c r="L20" s="168" t="str">
        <f t="shared" si="0"/>
        <v>B</v>
      </c>
      <c r="M20" s="168" t="str">
        <f t="shared" si="2"/>
        <v>G</v>
      </c>
      <c r="N20" s="169"/>
      <c r="O20" s="200">
        <v>16</v>
      </c>
      <c r="P20" s="201" t="s">
        <v>233</v>
      </c>
      <c r="Q20" s="202" t="s">
        <v>23</v>
      </c>
      <c r="R20" s="203" t="s">
        <v>23</v>
      </c>
      <c r="S20" s="204"/>
      <c r="T20" s="178"/>
      <c r="U20" s="205">
        <v>16</v>
      </c>
      <c r="V20" s="206" t="s">
        <v>234</v>
      </c>
      <c r="W20" s="207" t="s">
        <v>216</v>
      </c>
      <c r="X20" s="178">
        <v>5</v>
      </c>
      <c r="Y20" s="208" t="s">
        <v>37</v>
      </c>
      <c r="AA20" s="205">
        <v>16</v>
      </c>
      <c r="AB20" s="209" t="s">
        <v>235</v>
      </c>
      <c r="AC20" s="178" t="s">
        <v>206</v>
      </c>
      <c r="AD20" s="178" t="s">
        <v>32</v>
      </c>
      <c r="AE20" s="208" t="s">
        <v>26</v>
      </c>
      <c r="AF20" s="205">
        <v>16</v>
      </c>
      <c r="AG20" s="209" t="s">
        <v>236</v>
      </c>
      <c r="AH20" s="178" t="s">
        <v>208</v>
      </c>
      <c r="AI20" s="178" t="s">
        <v>32</v>
      </c>
      <c r="AJ20" s="208" t="s">
        <v>26</v>
      </c>
      <c r="AL20" s="205">
        <v>16</v>
      </c>
      <c r="AM20" s="206" t="s">
        <v>237</v>
      </c>
      <c r="AN20" s="207" t="s">
        <v>203</v>
      </c>
      <c r="AO20" s="203" t="s">
        <v>192</v>
      </c>
      <c r="AP20" s="208" t="s">
        <v>231</v>
      </c>
      <c r="AQ20" s="181"/>
      <c r="AR20" s="182"/>
      <c r="BA20" s="158"/>
      <c r="BB20" s="158"/>
      <c r="BC20" s="229"/>
    </row>
    <row r="21" spans="1:55" ht="22.2" x14ac:dyDescent="0.5">
      <c r="A21" s="231" t="s">
        <v>238</v>
      </c>
      <c r="B21" s="241"/>
      <c r="C21" s="223"/>
      <c r="D21" s="173"/>
      <c r="E21" s="174"/>
      <c r="F21" s="175"/>
      <c r="H21" s="176">
        <v>19</v>
      </c>
      <c r="I21" s="176" t="s">
        <v>37</v>
      </c>
      <c r="J21" s="168" t="str">
        <f>+[3]JEUNES!P20</f>
        <v>EQ  POUSSINES</v>
      </c>
      <c r="K21" s="168" t="str">
        <f t="shared" si="1"/>
        <v>Eq</v>
      </c>
      <c r="L21" s="168" t="str">
        <f t="shared" si="0"/>
        <v>P</v>
      </c>
      <c r="M21" s="168" t="str">
        <f t="shared" si="2"/>
        <v>F</v>
      </c>
      <c r="N21" s="169"/>
      <c r="O21" s="200">
        <v>17</v>
      </c>
      <c r="P21" s="201" t="s">
        <v>239</v>
      </c>
      <c r="Q21" s="202" t="s">
        <v>23</v>
      </c>
      <c r="R21" s="203" t="s">
        <v>32</v>
      </c>
      <c r="S21" s="204"/>
      <c r="T21" s="178"/>
      <c r="U21" s="205">
        <v>17</v>
      </c>
      <c r="V21" s="206" t="s">
        <v>230</v>
      </c>
      <c r="W21" s="207" t="s">
        <v>203</v>
      </c>
      <c r="X21" s="178" t="s">
        <v>195</v>
      </c>
      <c r="Y21" s="208" t="s">
        <v>231</v>
      </c>
      <c r="AA21" s="205">
        <v>17</v>
      </c>
      <c r="AB21" s="209" t="s">
        <v>240</v>
      </c>
      <c r="AC21" s="178" t="s">
        <v>206</v>
      </c>
      <c r="AD21" s="178" t="s">
        <v>21</v>
      </c>
      <c r="AE21" s="208" t="s">
        <v>25</v>
      </c>
      <c r="AF21" s="205">
        <v>17</v>
      </c>
      <c r="AG21" s="209" t="s">
        <v>241</v>
      </c>
      <c r="AH21" s="178" t="s">
        <v>208</v>
      </c>
      <c r="AI21" s="178" t="s">
        <v>21</v>
      </c>
      <c r="AJ21" s="208" t="s">
        <v>25</v>
      </c>
      <c r="AL21" s="205">
        <v>17</v>
      </c>
      <c r="AM21" s="206" t="s">
        <v>242</v>
      </c>
      <c r="AN21" s="207" t="s">
        <v>203</v>
      </c>
      <c r="AO21" s="203" t="s">
        <v>195</v>
      </c>
      <c r="AP21" s="208" t="s">
        <v>243</v>
      </c>
      <c r="AQ21" s="181"/>
      <c r="AR21" s="182"/>
      <c r="BA21" s="158"/>
      <c r="BB21" s="158"/>
      <c r="BC21" s="229"/>
    </row>
    <row r="22" spans="1:55" ht="22.2" x14ac:dyDescent="0.5">
      <c r="A22" s="170" t="s">
        <v>244</v>
      </c>
      <c r="B22" s="171">
        <v>19</v>
      </c>
      <c r="C22" s="242" t="e">
        <f>+#REF!</f>
        <v>#REF!</v>
      </c>
      <c r="D22" s="243"/>
      <c r="E22" s="244"/>
      <c r="F22" s="245"/>
      <c r="H22" s="176">
        <v>20</v>
      </c>
      <c r="I22" s="176" t="s">
        <v>38</v>
      </c>
      <c r="J22" s="168" t="str">
        <f>+[3]JEUNES!P21</f>
        <v>EQ  POUSSINS</v>
      </c>
      <c r="K22" s="168" t="str">
        <f t="shared" si="1"/>
        <v>Eq</v>
      </c>
      <c r="L22" s="168" t="str">
        <f t="shared" si="0"/>
        <v>P</v>
      </c>
      <c r="M22" s="168" t="str">
        <f t="shared" si="2"/>
        <v>G</v>
      </c>
      <c r="N22" s="169"/>
      <c r="O22" s="246">
        <v>18</v>
      </c>
      <c r="P22" s="247" t="s">
        <v>245</v>
      </c>
      <c r="Q22" s="248" t="s">
        <v>23</v>
      </c>
      <c r="R22" s="249" t="s">
        <v>29</v>
      </c>
      <c r="S22" s="250"/>
      <c r="T22" s="178"/>
      <c r="U22" s="205">
        <v>18</v>
      </c>
      <c r="V22" s="206" t="s">
        <v>237</v>
      </c>
      <c r="W22" s="207" t="s">
        <v>203</v>
      </c>
      <c r="X22" s="178" t="s">
        <v>192</v>
      </c>
      <c r="Y22" s="208" t="s">
        <v>231</v>
      </c>
      <c r="AA22" s="205">
        <v>18</v>
      </c>
      <c r="AB22" s="209" t="s">
        <v>246</v>
      </c>
      <c r="AC22" s="178" t="s">
        <v>206</v>
      </c>
      <c r="AD22" s="178" t="s">
        <v>21</v>
      </c>
      <c r="AE22" s="208" t="s">
        <v>26</v>
      </c>
      <c r="AF22" s="205">
        <v>18</v>
      </c>
      <c r="AG22" s="209" t="s">
        <v>247</v>
      </c>
      <c r="AH22" s="178" t="s">
        <v>208</v>
      </c>
      <c r="AI22" s="178" t="s">
        <v>21</v>
      </c>
      <c r="AJ22" s="208" t="s">
        <v>26</v>
      </c>
      <c r="AL22" s="205">
        <v>18</v>
      </c>
      <c r="AM22" s="206" t="s">
        <v>248</v>
      </c>
      <c r="AN22" s="207" t="s">
        <v>203</v>
      </c>
      <c r="AO22" s="203" t="s">
        <v>192</v>
      </c>
      <c r="AP22" s="208" t="s">
        <v>243</v>
      </c>
      <c r="AQ22" s="181"/>
      <c r="AR22" s="182"/>
      <c r="BA22" s="251"/>
      <c r="BB22" s="251"/>
      <c r="BC22" s="252"/>
    </row>
    <row r="23" spans="1:55" ht="22.2" x14ac:dyDescent="0.5">
      <c r="A23" s="170" t="s">
        <v>249</v>
      </c>
      <c r="B23" s="171">
        <v>20</v>
      </c>
      <c r="C23" s="253" t="e">
        <f>+#REF!</f>
        <v>#REF!</v>
      </c>
      <c r="D23" s="254"/>
      <c r="E23" s="255"/>
      <c r="F23" s="256"/>
      <c r="H23" s="176">
        <v>21</v>
      </c>
      <c r="I23" s="176" t="s">
        <v>66</v>
      </c>
      <c r="J23" s="168" t="str">
        <f>+[3]JEUNES!P22</f>
        <v>DX   JUNIORS</v>
      </c>
      <c r="K23" s="168" t="str">
        <f t="shared" si="1"/>
        <v>DX</v>
      </c>
      <c r="L23" s="168" t="str">
        <f t="shared" si="0"/>
        <v>J</v>
      </c>
      <c r="M23" s="168"/>
      <c r="N23" s="169"/>
      <c r="O23" s="157"/>
      <c r="S23" s="75"/>
      <c r="T23" s="178"/>
      <c r="U23" s="205">
        <v>19</v>
      </c>
      <c r="V23" s="206" t="s">
        <v>250</v>
      </c>
      <c r="W23" s="207" t="s">
        <v>216</v>
      </c>
      <c r="X23" s="178">
        <v>4</v>
      </c>
      <c r="Y23" s="208" t="s">
        <v>131</v>
      </c>
      <c r="AA23" s="205">
        <v>19</v>
      </c>
      <c r="AB23" s="209" t="s">
        <v>251</v>
      </c>
      <c r="AC23" s="178" t="s">
        <v>206</v>
      </c>
      <c r="AD23" s="178" t="s">
        <v>35</v>
      </c>
      <c r="AE23" s="208" t="s">
        <v>25</v>
      </c>
      <c r="AF23" s="205">
        <v>19</v>
      </c>
      <c r="AG23" s="209" t="s">
        <v>252</v>
      </c>
      <c r="AH23" s="178" t="s">
        <v>208</v>
      </c>
      <c r="AI23" s="178" t="s">
        <v>35</v>
      </c>
      <c r="AJ23" s="208" t="s">
        <v>25</v>
      </c>
      <c r="AL23" s="205">
        <v>19</v>
      </c>
      <c r="AM23" s="206" t="s">
        <v>215</v>
      </c>
      <c r="AN23" s="207" t="s">
        <v>216</v>
      </c>
      <c r="AO23" s="203" t="s">
        <v>33</v>
      </c>
      <c r="AP23" s="208" t="s">
        <v>22</v>
      </c>
      <c r="AQ23" s="181"/>
      <c r="AR23" s="182"/>
    </row>
    <row r="24" spans="1:55" ht="22.2" x14ac:dyDescent="0.5">
      <c r="A24" s="170" t="s">
        <v>226</v>
      </c>
      <c r="B24" s="171">
        <v>21</v>
      </c>
      <c r="C24" s="257" t="e">
        <f>+#REF!</f>
        <v>#REF!</v>
      </c>
      <c r="D24" s="254"/>
      <c r="E24" s="255"/>
      <c r="F24" s="256"/>
      <c r="H24" s="176">
        <v>22</v>
      </c>
      <c r="I24" s="176" t="s">
        <v>67</v>
      </c>
      <c r="J24" s="168" t="str">
        <f>+[3]JEUNES!P23</f>
        <v>DX   CADETS</v>
      </c>
      <c r="K24" s="168" t="str">
        <f t="shared" si="1"/>
        <v>DX</v>
      </c>
      <c r="L24" s="168" t="str">
        <f t="shared" si="0"/>
        <v>C</v>
      </c>
      <c r="M24" s="168"/>
      <c r="N24" s="169"/>
      <c r="O24" s="157"/>
      <c r="S24" s="75"/>
      <c r="T24" s="178"/>
      <c r="U24" s="205">
        <v>20</v>
      </c>
      <c r="V24" s="206" t="s">
        <v>242</v>
      </c>
      <c r="W24" s="207" t="s">
        <v>203</v>
      </c>
      <c r="X24" s="178" t="s">
        <v>195</v>
      </c>
      <c r="Y24" s="208" t="s">
        <v>243</v>
      </c>
      <c r="AA24" s="205">
        <v>20</v>
      </c>
      <c r="AB24" s="209" t="s">
        <v>253</v>
      </c>
      <c r="AC24" s="178" t="s">
        <v>206</v>
      </c>
      <c r="AD24" s="178" t="s">
        <v>35</v>
      </c>
      <c r="AE24" s="208" t="s">
        <v>26</v>
      </c>
      <c r="AF24" s="205">
        <v>20</v>
      </c>
      <c r="AG24" s="209" t="s">
        <v>254</v>
      </c>
      <c r="AH24" s="178" t="s">
        <v>208</v>
      </c>
      <c r="AI24" s="178" t="s">
        <v>35</v>
      </c>
      <c r="AJ24" s="208" t="s">
        <v>26</v>
      </c>
      <c r="AL24" s="205">
        <v>20</v>
      </c>
      <c r="AM24" s="206" t="s">
        <v>234</v>
      </c>
      <c r="AN24" s="207" t="s">
        <v>216</v>
      </c>
      <c r="AO24" s="203">
        <v>5</v>
      </c>
      <c r="AP24" s="208" t="s">
        <v>37</v>
      </c>
      <c r="AQ24" s="181"/>
      <c r="AR24" s="182"/>
    </row>
    <row r="25" spans="1:55" ht="22.2" x14ac:dyDescent="0.5">
      <c r="A25" s="170" t="s">
        <v>255</v>
      </c>
      <c r="B25" s="171">
        <v>22</v>
      </c>
      <c r="C25" s="258" t="e">
        <f>+#REF!</f>
        <v>#REF!</v>
      </c>
      <c r="D25" s="258" t="e">
        <f>+#REF!</f>
        <v>#REF!</v>
      </c>
      <c r="E25" s="258" t="e">
        <f>+#REF!</f>
        <v>#REF!</v>
      </c>
      <c r="F25" s="259" t="e">
        <f>+#REF!</f>
        <v>#REF!</v>
      </c>
      <c r="H25" s="176">
        <v>23</v>
      </c>
      <c r="I25" s="176" t="s">
        <v>68</v>
      </c>
      <c r="J25" s="168" t="str">
        <f>+[3]JEUNES!P24</f>
        <v>DX   MINIMES</v>
      </c>
      <c r="K25" s="168" t="str">
        <f t="shared" si="1"/>
        <v>DX</v>
      </c>
      <c r="L25" s="168" t="str">
        <f t="shared" si="0"/>
        <v>M</v>
      </c>
      <c r="M25" s="168"/>
      <c r="N25" s="169"/>
      <c r="O25" s="157"/>
      <c r="S25" s="75"/>
      <c r="T25" s="178"/>
      <c r="U25" s="205">
        <v>21</v>
      </c>
      <c r="V25" s="206" t="s">
        <v>256</v>
      </c>
      <c r="W25" s="207" t="s">
        <v>203</v>
      </c>
      <c r="X25" s="178" t="s">
        <v>192</v>
      </c>
      <c r="Y25" s="215" t="s">
        <v>243</v>
      </c>
      <c r="AA25" s="205">
        <v>21</v>
      </c>
      <c r="AB25" s="260"/>
      <c r="AC25" s="261"/>
      <c r="AD25" s="178"/>
      <c r="AE25" s="215"/>
      <c r="AF25" s="205">
        <v>21</v>
      </c>
      <c r="AG25" s="260" t="s">
        <v>257</v>
      </c>
      <c r="AH25" s="262" t="s">
        <v>216</v>
      </c>
      <c r="AI25" s="178" t="s">
        <v>29</v>
      </c>
      <c r="AJ25" s="215"/>
      <c r="AL25" s="205">
        <v>21</v>
      </c>
      <c r="AM25" s="206" t="s">
        <v>250</v>
      </c>
      <c r="AN25" s="207" t="s">
        <v>216</v>
      </c>
      <c r="AO25" s="203">
        <v>4</v>
      </c>
      <c r="AP25" s="208" t="s">
        <v>131</v>
      </c>
      <c r="AQ25" s="181"/>
      <c r="AR25" s="182"/>
    </row>
    <row r="26" spans="1:55" ht="21.6" x14ac:dyDescent="0.45">
      <c r="A26" s="263" t="s">
        <v>258</v>
      </c>
      <c r="B26" s="264"/>
      <c r="C26" s="216"/>
      <c r="D26" s="217"/>
      <c r="E26" s="217"/>
      <c r="F26" s="218"/>
      <c r="H26" s="176">
        <v>24</v>
      </c>
      <c r="I26" s="176" t="s">
        <v>69</v>
      </c>
      <c r="J26" s="168" t="str">
        <f>+[3]JEUNES!P25</f>
        <v>DX   BENJAMINS</v>
      </c>
      <c r="K26" s="168" t="str">
        <f t="shared" si="1"/>
        <v>DX</v>
      </c>
      <c r="L26" s="168" t="str">
        <f t="shared" si="0"/>
        <v>B</v>
      </c>
      <c r="M26" s="168"/>
      <c r="N26" s="169"/>
      <c r="O26" s="157"/>
      <c r="P26" s="265"/>
      <c r="Q26" s="114"/>
      <c r="R26" s="266"/>
      <c r="S26" s="75"/>
      <c r="T26" s="261"/>
      <c r="U26" s="205">
        <v>22</v>
      </c>
      <c r="V26" s="206" t="s">
        <v>259</v>
      </c>
      <c r="W26" s="207" t="s">
        <v>216</v>
      </c>
      <c r="X26" s="178">
        <v>3</v>
      </c>
      <c r="Y26" s="215" t="s">
        <v>260</v>
      </c>
      <c r="AA26" s="205">
        <v>22</v>
      </c>
      <c r="AB26" s="260"/>
      <c r="AC26" s="261"/>
      <c r="AD26" s="178"/>
      <c r="AE26" s="215"/>
      <c r="AF26" s="205">
        <v>22</v>
      </c>
      <c r="AG26" s="260" t="s">
        <v>261</v>
      </c>
      <c r="AH26" s="262" t="s">
        <v>216</v>
      </c>
      <c r="AI26" s="178" t="s">
        <v>22</v>
      </c>
      <c r="AJ26" s="215"/>
      <c r="AL26" s="205">
        <v>22</v>
      </c>
      <c r="AM26" s="206" t="s">
        <v>262</v>
      </c>
      <c r="AN26" s="207" t="s">
        <v>216</v>
      </c>
      <c r="AO26" s="203">
        <v>3</v>
      </c>
      <c r="AP26" s="215" t="s">
        <v>260</v>
      </c>
      <c r="AQ26" s="181"/>
      <c r="AR26" s="182"/>
    </row>
    <row r="27" spans="1:55" ht="22.2" x14ac:dyDescent="0.5">
      <c r="A27" s="170" t="s">
        <v>244</v>
      </c>
      <c r="B27" s="171">
        <v>23</v>
      </c>
      <c r="C27" s="210" t="e">
        <f>#REF!</f>
        <v>#REF!</v>
      </c>
      <c r="D27" s="267"/>
      <c r="E27" s="267"/>
      <c r="F27" s="268"/>
      <c r="H27" s="176">
        <v>25</v>
      </c>
      <c r="I27" s="176" t="s">
        <v>70</v>
      </c>
      <c r="J27" s="168" t="str">
        <f>+[3]JEUNES!P26</f>
        <v>DX   POUSSINS</v>
      </c>
      <c r="K27" s="168" t="str">
        <f t="shared" si="1"/>
        <v>DX</v>
      </c>
      <c r="L27" s="168" t="str">
        <f t="shared" si="0"/>
        <v>P</v>
      </c>
      <c r="M27" s="168"/>
      <c r="N27" s="169"/>
      <c r="O27" s="157"/>
      <c r="P27" s="265"/>
      <c r="Q27" s="114"/>
      <c r="R27" s="266"/>
      <c r="S27" s="269"/>
      <c r="T27" s="261"/>
      <c r="U27" s="205"/>
      <c r="V27" s="206"/>
      <c r="W27" s="270"/>
      <c r="X27" s="178"/>
      <c r="Y27" s="215"/>
      <c r="AA27" s="205">
        <v>23</v>
      </c>
      <c r="AB27" s="260"/>
      <c r="AC27" s="261"/>
      <c r="AD27" s="178"/>
      <c r="AE27" s="215"/>
      <c r="AF27" s="205">
        <v>23</v>
      </c>
      <c r="AG27" s="260" t="s">
        <v>263</v>
      </c>
      <c r="AH27" s="262" t="s">
        <v>216</v>
      </c>
      <c r="AI27" s="178" t="s">
        <v>32</v>
      </c>
      <c r="AJ27" s="215"/>
      <c r="AL27" s="205"/>
      <c r="AP27" s="271"/>
      <c r="AQ27" s="181"/>
      <c r="AR27" s="182"/>
    </row>
    <row r="28" spans="1:55" ht="22.2" x14ac:dyDescent="0.5">
      <c r="A28" s="170" t="s">
        <v>249</v>
      </c>
      <c r="B28" s="171">
        <v>24</v>
      </c>
      <c r="C28" s="210" t="e">
        <f>#REF!</f>
        <v>#REF!</v>
      </c>
      <c r="D28" s="217"/>
      <c r="E28" s="217"/>
      <c r="F28" s="218"/>
      <c r="H28" s="176">
        <v>26</v>
      </c>
      <c r="I28" s="176"/>
      <c r="J28" s="168"/>
      <c r="K28" s="168"/>
      <c r="L28" s="168"/>
      <c r="M28" s="168"/>
      <c r="O28" s="157"/>
      <c r="P28" s="265"/>
      <c r="Q28" s="114"/>
      <c r="R28" s="266"/>
      <c r="S28" s="269"/>
      <c r="T28" s="261"/>
      <c r="U28" s="205"/>
      <c r="V28" s="272"/>
      <c r="W28" s="270"/>
      <c r="X28" s="178"/>
      <c r="Y28" s="215"/>
      <c r="AA28" s="205">
        <v>24</v>
      </c>
      <c r="AB28" s="260"/>
      <c r="AC28" s="261"/>
      <c r="AD28" s="178"/>
      <c r="AE28" s="215"/>
      <c r="AF28" s="205">
        <v>24</v>
      </c>
      <c r="AG28" s="260" t="s">
        <v>264</v>
      </c>
      <c r="AH28" s="262" t="s">
        <v>216</v>
      </c>
      <c r="AI28" s="178" t="s">
        <v>21</v>
      </c>
      <c r="AJ28" s="215"/>
      <c r="AL28" s="205"/>
      <c r="AP28" s="271"/>
      <c r="AQ28" s="181"/>
      <c r="AR28" s="182"/>
    </row>
    <row r="29" spans="1:55" ht="22.2" x14ac:dyDescent="0.5">
      <c r="A29" s="170" t="s">
        <v>226</v>
      </c>
      <c r="B29" s="171">
        <v>25</v>
      </c>
      <c r="C29" s="210" t="e">
        <f>#REF!</f>
        <v>#REF!</v>
      </c>
      <c r="D29" s="217"/>
      <c r="E29" s="217"/>
      <c r="F29" s="218"/>
      <c r="H29" s="176">
        <v>27</v>
      </c>
      <c r="I29" s="176"/>
      <c r="J29" s="168"/>
      <c r="K29" s="168"/>
      <c r="L29" s="168"/>
      <c r="M29" s="168"/>
      <c r="P29" s="265"/>
      <c r="Q29" s="114"/>
      <c r="R29" s="266"/>
      <c r="S29" s="273"/>
      <c r="T29" s="274"/>
      <c r="U29" s="275"/>
      <c r="V29" s="276"/>
      <c r="W29" s="277"/>
      <c r="X29" s="278"/>
      <c r="Y29" s="279"/>
      <c r="AA29" s="275">
        <v>25</v>
      </c>
      <c r="AB29" s="280"/>
      <c r="AC29" s="281"/>
      <c r="AD29" s="278"/>
      <c r="AE29" s="279"/>
      <c r="AF29" s="275">
        <v>25</v>
      </c>
      <c r="AG29" s="280" t="s">
        <v>265</v>
      </c>
      <c r="AH29" s="282" t="s">
        <v>216</v>
      </c>
      <c r="AI29" s="278" t="s">
        <v>35</v>
      </c>
      <c r="AJ29" s="279"/>
      <c r="AL29" s="275"/>
      <c r="AM29" s="283"/>
      <c r="AN29" s="283"/>
      <c r="AO29" s="283"/>
      <c r="AP29" s="284"/>
      <c r="AQ29" s="181"/>
      <c r="AR29" s="182"/>
    </row>
    <row r="30" spans="1:55" ht="22.2" x14ac:dyDescent="0.5">
      <c r="A30" s="170" t="s">
        <v>255</v>
      </c>
      <c r="B30" s="171">
        <v>26</v>
      </c>
      <c r="C30" s="285" t="e">
        <f>#REF!</f>
        <v>#REF!</v>
      </c>
      <c r="D30" s="285" t="e">
        <f>#REF!</f>
        <v>#REF!</v>
      </c>
      <c r="E30" s="285" t="e">
        <f>#REF!</f>
        <v>#REF!</v>
      </c>
      <c r="F30" s="286" t="e">
        <f>#REF!</f>
        <v>#REF!</v>
      </c>
      <c r="H30" s="176">
        <v>28</v>
      </c>
      <c r="I30" s="176"/>
      <c r="J30" s="168"/>
      <c r="K30" s="168"/>
      <c r="L30" s="168"/>
      <c r="M30" s="168"/>
      <c r="P30" s="265"/>
      <c r="Q30" s="114"/>
      <c r="R30" s="266"/>
      <c r="S30" s="273"/>
      <c r="T30" s="274"/>
      <c r="AG30" s="182"/>
      <c r="AH30" s="287"/>
      <c r="AI30" s="182"/>
      <c r="AJ30" s="182"/>
      <c r="AQ30" s="181"/>
      <c r="AR30" s="182"/>
    </row>
    <row r="31" spans="1:55" ht="21" x14ac:dyDescent="0.5">
      <c r="A31" s="231" t="s">
        <v>266</v>
      </c>
      <c r="B31" s="195">
        <v>27</v>
      </c>
      <c r="C31" s="288"/>
      <c r="D31" s="197"/>
      <c r="E31" s="197"/>
      <c r="F31" s="289"/>
      <c r="H31" s="176">
        <v>29</v>
      </c>
      <c r="I31" s="176"/>
      <c r="J31" s="168"/>
      <c r="K31" s="168"/>
      <c r="L31" s="168"/>
      <c r="M31" s="168"/>
      <c r="P31" s="265"/>
    </row>
    <row r="32" spans="1:55" ht="21" x14ac:dyDescent="0.5">
      <c r="A32" s="231" t="s">
        <v>267</v>
      </c>
      <c r="B32" s="195">
        <v>28</v>
      </c>
      <c r="C32" s="290" t="e">
        <f>+#REF!</f>
        <v>#REF!</v>
      </c>
      <c r="D32" s="291"/>
      <c r="E32" s="291"/>
      <c r="F32" s="292"/>
      <c r="H32" s="176">
        <v>30</v>
      </c>
      <c r="I32" s="176"/>
      <c r="J32" s="293"/>
      <c r="K32" s="294"/>
      <c r="L32" s="295" t="str">
        <f>CONCATENATE(K32,"   ",J32)</f>
        <v xml:space="preserve">   </v>
      </c>
      <c r="M32" s="296"/>
      <c r="P32" s="265"/>
    </row>
    <row r="33" spans="1:17" ht="29.25" customHeight="1" x14ac:dyDescent="0.5">
      <c r="A33" s="297" t="s">
        <v>268</v>
      </c>
      <c r="B33" s="195">
        <v>29</v>
      </c>
      <c r="C33" s="685">
        <f>+'1 INDIVIDUELS'!L68</f>
        <v>0</v>
      </c>
      <c r="D33" s="685"/>
      <c r="E33" s="685"/>
      <c r="F33" s="685"/>
      <c r="H33" s="176"/>
      <c r="I33" s="298"/>
      <c r="J33" s="293"/>
      <c r="K33" s="294"/>
      <c r="L33" s="295"/>
      <c r="M33" s="296"/>
    </row>
    <row r="34" spans="1:17" ht="21" x14ac:dyDescent="0.5">
      <c r="A34" s="297" t="s">
        <v>269</v>
      </c>
      <c r="B34" s="171">
        <v>30</v>
      </c>
      <c r="C34" s="299">
        <f>+'1 INDIVIDUELS'!L69</f>
        <v>0</v>
      </c>
      <c r="D34" s="291"/>
      <c r="E34" s="291"/>
      <c r="F34" s="292"/>
      <c r="H34" s="176"/>
      <c r="I34" s="298"/>
      <c r="J34" s="293"/>
      <c r="K34" s="294"/>
      <c r="L34" s="295"/>
      <c r="M34" s="296"/>
    </row>
    <row r="35" spans="1:17" ht="21" x14ac:dyDescent="0.5">
      <c r="A35" s="170"/>
      <c r="B35" s="171">
        <v>31</v>
      </c>
      <c r="C35" s="216"/>
      <c r="D35" s="217"/>
      <c r="E35" s="217"/>
      <c r="F35" s="218"/>
      <c r="H35" s="300"/>
      <c r="I35" s="301"/>
      <c r="J35" s="302"/>
      <c r="K35" s="303"/>
      <c r="L35" s="304"/>
      <c r="M35" s="305"/>
    </row>
    <row r="36" spans="1:17" ht="21" x14ac:dyDescent="0.5">
      <c r="A36" s="183"/>
      <c r="B36" s="306">
        <v>32</v>
      </c>
      <c r="C36" s="307"/>
      <c r="D36" s="230"/>
      <c r="E36" s="230"/>
      <c r="F36" s="308"/>
      <c r="H36" s="157"/>
      <c r="J36" s="265"/>
    </row>
    <row r="37" spans="1:17" x14ac:dyDescent="0.3">
      <c r="H37" s="157"/>
      <c r="J37" s="686">
        <v>4</v>
      </c>
      <c r="K37" s="686"/>
      <c r="L37" s="686"/>
    </row>
    <row r="38" spans="1:17" x14ac:dyDescent="0.3">
      <c r="J38" s="686"/>
      <c r="K38" s="686"/>
      <c r="L38" s="686"/>
    </row>
    <row r="39" spans="1:17" x14ac:dyDescent="0.3">
      <c r="B39" s="687" t="s">
        <v>270</v>
      </c>
      <c r="C39" s="687"/>
      <c r="D39" s="687"/>
      <c r="E39" s="687"/>
      <c r="F39" s="687"/>
      <c r="J39" s="688" t="s">
        <v>271</v>
      </c>
      <c r="K39" s="688"/>
      <c r="L39" s="688"/>
    </row>
    <row r="40" spans="1:17" ht="17.399999999999999" x14ac:dyDescent="0.3">
      <c r="B40" s="310">
        <v>37682</v>
      </c>
      <c r="C40" s="310">
        <v>37714</v>
      </c>
      <c r="D40" s="310">
        <v>37745</v>
      </c>
      <c r="E40" s="310">
        <v>37777</v>
      </c>
      <c r="F40" s="310">
        <v>37808</v>
      </c>
      <c r="I40" s="311"/>
      <c r="J40" s="689" t="s">
        <v>272</v>
      </c>
      <c r="K40" s="689"/>
      <c r="L40" s="689"/>
    </row>
    <row r="41" spans="1:17" ht="20.25" customHeight="1" x14ac:dyDescent="0.45">
      <c r="B41" s="312">
        <v>15523</v>
      </c>
      <c r="C41" s="312">
        <v>15888</v>
      </c>
      <c r="D41" s="312">
        <v>16254</v>
      </c>
      <c r="E41" s="312">
        <v>16619</v>
      </c>
      <c r="F41" s="312">
        <v>16984</v>
      </c>
      <c r="G41" s="313"/>
      <c r="I41" s="311" t="s">
        <v>273</v>
      </c>
      <c r="J41" s="314">
        <f>+[3]CATEGORIES!A3</f>
        <v>18080</v>
      </c>
      <c r="K41" s="149" t="s">
        <v>9</v>
      </c>
      <c r="L41" s="315">
        <f t="shared" ref="L41:L48" si="3">J41</f>
        <v>18080</v>
      </c>
    </row>
    <row r="42" spans="1:17" ht="20.25" customHeight="1" x14ac:dyDescent="0.45">
      <c r="B42" s="312">
        <v>19176</v>
      </c>
      <c r="C42" s="312">
        <v>19541</v>
      </c>
      <c r="D42" s="312">
        <v>19906</v>
      </c>
      <c r="E42" s="312">
        <v>20271</v>
      </c>
      <c r="F42" s="312">
        <v>20637</v>
      </c>
      <c r="G42" s="313"/>
      <c r="I42" s="311" t="s">
        <v>273</v>
      </c>
      <c r="J42" s="314">
        <f>+[3]CATEGORIES!A4</f>
        <v>21732</v>
      </c>
      <c r="K42" s="316" t="s">
        <v>12</v>
      </c>
      <c r="L42" s="317">
        <f t="shared" si="3"/>
        <v>21732</v>
      </c>
    </row>
    <row r="43" spans="1:17" ht="20.25" customHeight="1" x14ac:dyDescent="0.45">
      <c r="B43" s="312">
        <v>22828</v>
      </c>
      <c r="C43" s="312">
        <v>23193</v>
      </c>
      <c r="D43" s="312">
        <v>23559</v>
      </c>
      <c r="E43" s="312">
        <v>23924</v>
      </c>
      <c r="F43" s="312">
        <v>24289</v>
      </c>
      <c r="G43" s="313"/>
      <c r="I43" s="311" t="s">
        <v>273</v>
      </c>
      <c r="J43" s="314">
        <f>+[3]CATEGORIES!A5</f>
        <v>25385</v>
      </c>
      <c r="K43" s="316" t="s">
        <v>39</v>
      </c>
      <c r="L43" s="317">
        <f t="shared" si="3"/>
        <v>25385</v>
      </c>
    </row>
    <row r="44" spans="1:17" ht="21" customHeight="1" x14ac:dyDescent="0.45">
      <c r="B44" s="312">
        <v>31229</v>
      </c>
      <c r="C44" s="312">
        <v>31594</v>
      </c>
      <c r="D44" s="312">
        <v>31959</v>
      </c>
      <c r="E44" s="312">
        <v>32325</v>
      </c>
      <c r="F44" s="312">
        <v>32690</v>
      </c>
      <c r="G44" s="313"/>
      <c r="I44" s="311" t="s">
        <v>273</v>
      </c>
      <c r="J44" s="314">
        <f>+[3]CATEGORIES!A6</f>
        <v>33786</v>
      </c>
      <c r="K44" s="316" t="s">
        <v>49</v>
      </c>
      <c r="L44" s="317">
        <f t="shared" si="3"/>
        <v>33786</v>
      </c>
    </row>
    <row r="45" spans="1:17" ht="18.75" customHeight="1" x14ac:dyDescent="0.45">
      <c r="B45" s="312">
        <v>31959</v>
      </c>
      <c r="C45" s="312">
        <v>32325</v>
      </c>
      <c r="D45" s="312">
        <v>32690</v>
      </c>
      <c r="E45" s="312">
        <v>33055</v>
      </c>
      <c r="F45" s="312">
        <v>33420</v>
      </c>
      <c r="G45" s="313"/>
      <c r="I45" s="311" t="s">
        <v>273</v>
      </c>
      <c r="J45" s="314">
        <f>+[3]CATEGORIES!A7</f>
        <v>34516</v>
      </c>
      <c r="K45" s="316" t="s">
        <v>50</v>
      </c>
      <c r="L45" s="317">
        <f t="shared" si="3"/>
        <v>34516</v>
      </c>
    </row>
    <row r="46" spans="1:17" ht="19.5" customHeight="1" x14ac:dyDescent="0.45">
      <c r="B46" s="312">
        <v>32690</v>
      </c>
      <c r="C46" s="312">
        <v>33055</v>
      </c>
      <c r="D46" s="312">
        <v>33420</v>
      </c>
      <c r="E46" s="312">
        <v>33786</v>
      </c>
      <c r="F46" s="312">
        <v>34151</v>
      </c>
      <c r="G46" s="313"/>
      <c r="I46" s="311" t="s">
        <v>273</v>
      </c>
      <c r="J46" s="314">
        <f>+[3]CATEGORIES!A8</f>
        <v>35247</v>
      </c>
      <c r="K46" s="316" t="s">
        <v>51</v>
      </c>
      <c r="L46" s="317">
        <f t="shared" si="3"/>
        <v>35247</v>
      </c>
    </row>
    <row r="47" spans="1:17" ht="18.600000000000001" x14ac:dyDescent="0.45">
      <c r="B47" s="312">
        <v>33420</v>
      </c>
      <c r="C47" s="312">
        <v>33786</v>
      </c>
      <c r="D47" s="312">
        <v>34151</v>
      </c>
      <c r="E47" s="312">
        <v>34516</v>
      </c>
      <c r="F47" s="312">
        <v>34881</v>
      </c>
      <c r="G47" s="313"/>
      <c r="I47" s="311" t="s">
        <v>273</v>
      </c>
      <c r="J47" s="314">
        <f>+[3]CATEGORIES!A9</f>
        <v>35977</v>
      </c>
      <c r="K47" s="316" t="s">
        <v>52</v>
      </c>
      <c r="L47" s="317">
        <f t="shared" si="3"/>
        <v>35977</v>
      </c>
    </row>
    <row r="48" spans="1:17" ht="18.600000000000001" x14ac:dyDescent="0.45">
      <c r="B48" s="312">
        <v>34151</v>
      </c>
      <c r="C48" s="312">
        <v>34516</v>
      </c>
      <c r="D48" s="312">
        <v>34881</v>
      </c>
      <c r="E48" s="312">
        <v>35247</v>
      </c>
      <c r="F48" s="312">
        <v>35612</v>
      </c>
      <c r="G48" s="313"/>
      <c r="I48" s="311" t="s">
        <v>273</v>
      </c>
      <c r="J48" s="314">
        <f>+[3]CATEGORIES!A10</f>
        <v>36708</v>
      </c>
      <c r="K48" s="316" t="s">
        <v>53</v>
      </c>
      <c r="L48" s="317">
        <f t="shared" si="3"/>
        <v>36708</v>
      </c>
      <c r="N48" s="311"/>
      <c r="O48" s="311"/>
      <c r="P48" s="311"/>
      <c r="Q48" s="311"/>
    </row>
    <row r="49" spans="2:12" ht="18.600000000000001" x14ac:dyDescent="0.45">
      <c r="B49" s="312">
        <v>34151</v>
      </c>
      <c r="C49" s="312">
        <v>34516</v>
      </c>
      <c r="D49" s="312">
        <v>34881</v>
      </c>
      <c r="E49" s="312">
        <v>35247</v>
      </c>
      <c r="F49" s="312">
        <v>35612</v>
      </c>
      <c r="G49" s="313"/>
      <c r="I49" s="318"/>
      <c r="J49" s="314">
        <f>+[3]CATEGORIES!A11</f>
        <v>36708</v>
      </c>
      <c r="K49" s="166" t="s">
        <v>54</v>
      </c>
      <c r="L49" s="319"/>
    </row>
    <row r="50" spans="2:12" x14ac:dyDescent="0.3">
      <c r="B50" s="309" t="s">
        <v>274</v>
      </c>
      <c r="C50" s="309" t="s">
        <v>274</v>
      </c>
      <c r="D50" s="309" t="s">
        <v>275</v>
      </c>
      <c r="E50" s="309"/>
      <c r="F50" s="309"/>
    </row>
  </sheetData>
  <mergeCells count="24">
    <mergeCell ref="B1:F1"/>
    <mergeCell ref="H1:M1"/>
    <mergeCell ref="BA1:BC1"/>
    <mergeCell ref="B2:F2"/>
    <mergeCell ref="P2:Q2"/>
    <mergeCell ref="T2:U2"/>
    <mergeCell ref="X2:Y2"/>
    <mergeCell ref="AB2:AC2"/>
    <mergeCell ref="AM4:AO4"/>
    <mergeCell ref="G7:G8"/>
    <mergeCell ref="A8:A13"/>
    <mergeCell ref="G9:G10"/>
    <mergeCell ref="G11:G12"/>
    <mergeCell ref="G13:G14"/>
    <mergeCell ref="G4:G5"/>
    <mergeCell ref="P4:S4"/>
    <mergeCell ref="V4:X4"/>
    <mergeCell ref="AB4:AD4"/>
    <mergeCell ref="AG4:AI4"/>
    <mergeCell ref="C33:F33"/>
    <mergeCell ref="J37:L38"/>
    <mergeCell ref="B39:F39"/>
    <mergeCell ref="J39:L39"/>
    <mergeCell ref="J40:L40"/>
  </mergeCells>
  <printOptions horizontalCentered="1" verticalCentered="1"/>
  <pageMargins left="0.78749999999999998" right="0.78749999999999998" top="0.98402777777777795" bottom="0.98402777777777795" header="0.51180555555555496" footer="0.51180555555555496"/>
  <pageSetup paperSize="9" firstPageNumber="0" orientation="landscape" horizontalDpi="300" verticalDpi="300"/>
  <headerFooter>
    <oddFooter>&amp;R&amp;D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MK95"/>
  <sheetViews>
    <sheetView topLeftCell="AO1" zoomScale="50" zoomScaleNormal="50" workbookViewId="0">
      <selection activeCell="BC26" sqref="BC26"/>
    </sheetView>
  </sheetViews>
  <sheetFormatPr baseColWidth="10" defaultColWidth="9.109375" defaultRowHeight="13.2" x14ac:dyDescent="0.25"/>
  <cols>
    <col min="1" max="1" width="25.5546875" style="75" hidden="1" customWidth="1"/>
    <col min="2" max="2" width="7.44140625" style="75" hidden="1" customWidth="1"/>
    <col min="3" max="3" width="30.33203125" style="75" hidden="1" customWidth="1"/>
    <col min="4" max="4" width="22.44140625" style="75" hidden="1" customWidth="1"/>
    <col min="5" max="5" width="27.88671875" style="75" hidden="1" customWidth="1"/>
    <col min="6" max="6" width="14.88671875" style="75" hidden="1" customWidth="1"/>
    <col min="7" max="7" width="14.109375" style="75" hidden="1" customWidth="1"/>
    <col min="8" max="8" width="21.109375" style="75" hidden="1" customWidth="1"/>
    <col min="9" max="9" width="23.109375" style="75" hidden="1" customWidth="1"/>
    <col min="10" max="10" width="25.6640625" style="75" hidden="1" customWidth="1"/>
    <col min="11" max="11" width="0.109375" style="75" hidden="1" customWidth="1"/>
    <col min="12" max="20" width="11.44140625" style="75" hidden="1"/>
    <col min="21" max="37" width="7.6640625" style="75" hidden="1" customWidth="1"/>
    <col min="38" max="39" width="10" style="75" hidden="1" customWidth="1"/>
    <col min="40" max="40" width="11.44140625" style="75" hidden="1"/>
    <col min="41" max="248" width="10.88671875" style="75" customWidth="1"/>
    <col min="249" max="255" width="16.88671875" style="75" customWidth="1"/>
    <col min="256" max="1025" width="10.88671875" style="75" customWidth="1"/>
  </cols>
  <sheetData>
    <row r="1" spans="1:253" ht="30.75" customHeight="1" x14ac:dyDescent="0.4">
      <c r="A1" s="320">
        <v>1</v>
      </c>
      <c r="B1" s="713" t="e">
        <f>VLOOKUP(A1,titres,2)</f>
        <v>#REF!</v>
      </c>
      <c r="C1" s="713"/>
      <c r="D1" s="713"/>
      <c r="E1" s="713"/>
      <c r="F1" s="713"/>
      <c r="G1" s="713"/>
      <c r="H1" s="713"/>
      <c r="I1" s="713"/>
      <c r="J1" s="713"/>
      <c r="K1" s="713"/>
      <c r="L1" s="321"/>
      <c r="M1" s="322"/>
      <c r="N1" s="322"/>
      <c r="O1" s="322"/>
      <c r="P1" s="322"/>
      <c r="Q1" s="322"/>
      <c r="R1" s="322"/>
      <c r="S1" s="322"/>
      <c r="T1" s="322"/>
      <c r="U1" s="322"/>
      <c r="Z1" s="323"/>
      <c r="AA1" s="323"/>
      <c r="AB1" s="323"/>
      <c r="AC1" s="323"/>
      <c r="AE1" s="324">
        <v>7</v>
      </c>
      <c r="AF1" s="324">
        <v>19</v>
      </c>
      <c r="AH1" s="324">
        <v>11</v>
      </c>
    </row>
    <row r="2" spans="1:253" ht="26.25" customHeight="1" x14ac:dyDescent="0.4">
      <c r="A2" s="320">
        <v>2</v>
      </c>
      <c r="B2" s="713" t="e">
        <f>VLOOKUP(A2,titres,2)</f>
        <v>#REF!</v>
      </c>
      <c r="C2" s="713"/>
      <c r="D2" s="713"/>
      <c r="E2" s="713"/>
      <c r="F2" s="713"/>
      <c r="G2" s="713"/>
      <c r="H2" s="713"/>
      <c r="I2" s="713"/>
      <c r="J2" s="713"/>
      <c r="K2" s="325"/>
      <c r="L2" s="322"/>
      <c r="M2" s="322"/>
      <c r="N2" s="322"/>
      <c r="O2" s="322"/>
      <c r="P2" s="322"/>
      <c r="Q2" s="322"/>
      <c r="R2" s="322"/>
      <c r="S2" s="322"/>
      <c r="T2" s="322"/>
      <c r="U2" s="322"/>
      <c r="Z2" s="323"/>
      <c r="AA2" s="323"/>
      <c r="AB2" s="323"/>
      <c r="AC2" s="323"/>
      <c r="AD2" s="323"/>
    </row>
    <row r="3" spans="1:253" ht="24.6" x14ac:dyDescent="0.4">
      <c r="A3" s="320">
        <v>3</v>
      </c>
      <c r="B3" s="713" t="e">
        <f>VLOOKUP(A3,titres,2)</f>
        <v>#REF!</v>
      </c>
      <c r="C3" s="713"/>
      <c r="D3" s="713"/>
      <c r="E3" s="713"/>
      <c r="F3" s="713"/>
      <c r="G3" s="713"/>
      <c r="H3" s="713"/>
      <c r="I3" s="713"/>
      <c r="J3" s="713"/>
      <c r="K3" s="713"/>
      <c r="L3" s="326"/>
      <c r="M3" s="326"/>
      <c r="N3" s="326"/>
      <c r="O3" s="326"/>
      <c r="P3" s="326"/>
      <c r="Q3" s="326"/>
      <c r="R3" s="326"/>
      <c r="S3" s="326"/>
      <c r="T3" s="326"/>
      <c r="U3" s="327"/>
      <c r="Z3" s="323"/>
      <c r="AA3" s="323"/>
      <c r="AB3" s="323"/>
      <c r="AC3" s="323"/>
      <c r="AD3" s="323"/>
      <c r="IQ3" s="328" t="e">
        <f>+IR4</f>
        <v>#REF!</v>
      </c>
      <c r="IR3" s="329" t="s">
        <v>4</v>
      </c>
      <c r="IS3" s="329" t="s">
        <v>5</v>
      </c>
    </row>
    <row r="4" spans="1:253" ht="24.6" x14ac:dyDescent="0.4">
      <c r="A4" s="320">
        <v>4</v>
      </c>
      <c r="B4" s="713" t="e">
        <f>VLOOKUP(A4,titres,2)</f>
        <v>#REF!</v>
      </c>
      <c r="C4" s="713"/>
      <c r="D4" s="713"/>
      <c r="E4" s="713"/>
      <c r="F4" s="713"/>
      <c r="G4" s="713"/>
      <c r="H4" s="713"/>
      <c r="I4" s="713"/>
      <c r="J4" s="713"/>
      <c r="K4" s="713"/>
      <c r="L4" s="711"/>
      <c r="M4" s="711"/>
      <c r="N4" s="711"/>
      <c r="O4" s="711"/>
      <c r="P4" s="711"/>
      <c r="Q4" s="711"/>
      <c r="R4" s="711"/>
      <c r="S4" s="711"/>
      <c r="T4" s="711"/>
      <c r="U4" s="711"/>
      <c r="V4" s="203"/>
      <c r="W4" s="203"/>
      <c r="X4" s="203"/>
      <c r="Y4" s="203"/>
      <c r="Z4" s="203"/>
      <c r="AA4" s="203"/>
      <c r="AB4" s="203"/>
      <c r="AC4" s="203"/>
      <c r="AD4" s="203"/>
      <c r="AE4" s="203"/>
      <c r="AF4" s="712" t="s">
        <v>6</v>
      </c>
      <c r="AG4" s="330"/>
      <c r="AH4" s="710" t="s">
        <v>7</v>
      </c>
      <c r="IQ4" s="331"/>
      <c r="IR4" s="328" t="e">
        <f>XXX1!#REF!</f>
        <v>#REF!</v>
      </c>
      <c r="IS4" s="332"/>
    </row>
    <row r="5" spans="1:253" ht="15" customHeight="1" x14ac:dyDescent="0.3">
      <c r="A5" s="320"/>
      <c r="B5" s="326"/>
      <c r="C5" s="326"/>
      <c r="D5" s="326"/>
      <c r="E5" s="326"/>
      <c r="F5" s="326"/>
      <c r="G5" s="326"/>
      <c r="H5" s="326"/>
      <c r="I5" s="326"/>
      <c r="J5" s="326"/>
      <c r="K5" s="326"/>
      <c r="L5" s="333"/>
      <c r="M5" s="333"/>
      <c r="N5" s="333"/>
      <c r="O5" s="333"/>
      <c r="P5" s="333"/>
      <c r="Q5" s="333"/>
      <c r="R5" s="333"/>
      <c r="S5" s="333"/>
      <c r="T5" s="333"/>
      <c r="U5" s="333"/>
      <c r="V5" s="334"/>
      <c r="W5" s="334"/>
      <c r="X5" s="334"/>
      <c r="Y5" s="334"/>
      <c r="Z5" s="334"/>
      <c r="AA5" s="334"/>
      <c r="AB5" s="334"/>
      <c r="AC5" s="334"/>
      <c r="AD5" s="334"/>
      <c r="AE5" s="334"/>
      <c r="AF5" s="712"/>
      <c r="AH5" s="710"/>
      <c r="IQ5" s="335" t="s">
        <v>8</v>
      </c>
      <c r="IR5" s="336" t="e">
        <f>XXX1!#REF!</f>
        <v>#REF!</v>
      </c>
      <c r="IS5" s="337" t="s">
        <v>9</v>
      </c>
    </row>
    <row r="6" spans="1:253" ht="21" hidden="1" customHeight="1" x14ac:dyDescent="0.3">
      <c r="A6" s="320"/>
      <c r="B6" s="326"/>
      <c r="C6" s="326"/>
      <c r="D6" s="326"/>
      <c r="E6" s="326"/>
      <c r="F6" s="326"/>
      <c r="G6" s="326"/>
      <c r="H6" s="326"/>
      <c r="I6" s="326"/>
      <c r="J6" s="326"/>
      <c r="K6" s="326"/>
      <c r="L6" s="334"/>
      <c r="M6" s="334"/>
      <c r="N6" s="334"/>
      <c r="O6" s="334"/>
      <c r="P6" s="334"/>
      <c r="Q6" s="334"/>
      <c r="R6" s="334"/>
      <c r="S6" s="334"/>
      <c r="T6" s="334"/>
      <c r="U6" s="334"/>
      <c r="V6" s="334"/>
      <c r="W6" s="334"/>
      <c r="X6" s="334"/>
      <c r="Y6" s="334"/>
      <c r="Z6" s="334"/>
      <c r="AA6" s="334"/>
      <c r="AB6" s="334"/>
      <c r="AC6" s="334"/>
      <c r="AD6" s="334"/>
      <c r="AE6" s="334"/>
      <c r="AF6" s="712"/>
      <c r="AH6" s="710"/>
      <c r="IQ6" s="338" t="s">
        <v>11</v>
      </c>
      <c r="IR6" s="336" t="e">
        <f>XXX1!#REF!</f>
        <v>#REF!</v>
      </c>
      <c r="IS6" s="337" t="s">
        <v>12</v>
      </c>
    </row>
    <row r="7" spans="1:253" s="79" customFormat="1" ht="21.75" customHeight="1" x14ac:dyDescent="0.25">
      <c r="A7" s="339" t="s">
        <v>276</v>
      </c>
      <c r="B7" s="340" t="s">
        <v>277</v>
      </c>
      <c r="C7" s="341" t="s">
        <v>59</v>
      </c>
      <c r="D7" s="341" t="s">
        <v>60</v>
      </c>
      <c r="E7" s="341" t="s">
        <v>62</v>
      </c>
      <c r="F7" s="341" t="s">
        <v>61</v>
      </c>
      <c r="G7" s="341" t="s">
        <v>146</v>
      </c>
      <c r="H7" s="342" t="s">
        <v>278</v>
      </c>
      <c r="I7" s="343" t="s">
        <v>279</v>
      </c>
      <c r="J7" s="343" t="s">
        <v>14</v>
      </c>
      <c r="K7" s="344" t="s">
        <v>280</v>
      </c>
      <c r="L7" s="345"/>
      <c r="M7" s="345"/>
      <c r="N7" s="345"/>
      <c r="O7" s="345"/>
      <c r="P7" s="345"/>
      <c r="Q7" s="345"/>
      <c r="R7" s="345"/>
      <c r="S7" s="345"/>
      <c r="T7" s="345"/>
      <c r="U7" s="345"/>
      <c r="V7" s="346"/>
      <c r="W7" s="346"/>
      <c r="X7" s="346"/>
      <c r="Y7" s="346"/>
      <c r="Z7" s="346"/>
      <c r="AA7" s="346"/>
      <c r="AB7" s="346"/>
      <c r="AC7" s="346"/>
      <c r="AD7" s="346"/>
      <c r="AE7" s="346"/>
      <c r="AF7" s="712"/>
      <c r="AG7" s="347"/>
      <c r="AH7" s="710"/>
      <c r="IQ7" s="338" t="s">
        <v>11</v>
      </c>
      <c r="IR7" s="336" t="e">
        <f>XXX1!#REF!</f>
        <v>#REF!</v>
      </c>
      <c r="IS7" s="337" t="s">
        <v>39</v>
      </c>
    </row>
    <row r="8" spans="1:253" ht="21.75" customHeight="1" x14ac:dyDescent="0.4">
      <c r="A8" s="348"/>
      <c r="B8" s="349">
        <v>1</v>
      </c>
      <c r="C8" s="350" t="e">
        <f>IF(#REF!="","",#REF!)</f>
        <v>#REF!</v>
      </c>
      <c r="D8" s="350" t="e">
        <f>IF(#REF!="","",#REF!)</f>
        <v>#REF!</v>
      </c>
      <c r="E8" s="350" t="e">
        <f>IF(#REF!="","",#REF!)</f>
        <v>#REF!</v>
      </c>
      <c r="F8" s="350" t="e">
        <f>IF(#REF!="","",#REF!)</f>
        <v>#REF!</v>
      </c>
      <c r="G8" s="350" t="e">
        <f>IF(#REF!="","",#REF!)</f>
        <v>#REF!</v>
      </c>
      <c r="H8" s="351" t="e">
        <f>IF(#REF!="","",#REF!)</f>
        <v>#REF!</v>
      </c>
      <c r="I8" s="350" t="e">
        <f>IF(#REF!="","",#REF!)</f>
        <v>#REF!</v>
      </c>
      <c r="J8" s="350" t="e">
        <f>IF(#REF!="","",#REF!)</f>
        <v>#REF!</v>
      </c>
      <c r="K8" s="352"/>
      <c r="L8" s="353"/>
      <c r="M8" s="353"/>
      <c r="N8" s="353"/>
      <c r="O8" s="353"/>
      <c r="P8" s="353"/>
      <c r="Q8" s="353"/>
      <c r="R8" s="353"/>
      <c r="S8" s="353"/>
      <c r="T8" s="353"/>
      <c r="U8" s="353"/>
      <c r="V8" s="333"/>
      <c r="W8" s="333"/>
      <c r="X8" s="333"/>
      <c r="Y8" s="333"/>
      <c r="Z8" s="333"/>
      <c r="AA8" s="333"/>
      <c r="AB8" s="333"/>
      <c r="AC8" s="333"/>
      <c r="AD8" s="333"/>
      <c r="AE8" s="333"/>
      <c r="AF8" s="703"/>
      <c r="AG8" s="354" t="e">
        <f t="shared" ref="AG8:AG39" si="0">IF(H8&lt;$E$87,"Vétéran 3",IF(H8&lt;$E$88,"Vétéran 2",IF(H8&lt;$E$89,"Vétéran 1",IF(H8&lt;$E$90,"Senior",IF(H8&lt;$E$91,"Junior",IF(H8&lt;$E$92,"Cadet",IF(H8&lt;$E$93,"Minime",IF(H8&lt;$E$94,"Benjamin","Poussin"))))))))</f>
        <v>#REF!</v>
      </c>
      <c r="AH8" s="704"/>
      <c r="AI8" s="355" t="e">
        <f>IF(H8&lt;XXX1!$L$41,"Vétéran 3",IF(H8&lt;XXX1!$L$42,"Vétéran 2",IF(H8&lt;XXX1!$L$43,"Vétéran 1",IF(H8&lt;XXX1!$L$44,"Senior",IF(H8&lt;XXX1!$L$45,"Junior",IF(H8&lt;XXX1!$L$46,"Cadet",IF(H8&lt;XXX1!$L$47,"Minime",IF(H8&lt;XXX1!$L$48,"Benjamin","Poussin"))))))))</f>
        <v>#REF!</v>
      </c>
      <c r="AJ8" s="112" t="e">
        <f t="shared" ref="AJ8:AJ39" si="1">IF(G8="F",1,"")</f>
        <v>#REF!</v>
      </c>
      <c r="AK8" s="112"/>
      <c r="AL8" s="112"/>
      <c r="IQ8" s="338" t="s">
        <v>11</v>
      </c>
      <c r="IR8" s="336" t="e">
        <f>XXX1!#REF!</f>
        <v>#REF!</v>
      </c>
      <c r="IS8" s="337" t="s">
        <v>40</v>
      </c>
    </row>
    <row r="9" spans="1:253" ht="21.75" customHeight="1" x14ac:dyDescent="0.4">
      <c r="A9" s="348"/>
      <c r="B9" s="349">
        <v>2</v>
      </c>
      <c r="C9" s="350" t="e">
        <f>IF(#REF!="","",#REF!)</f>
        <v>#REF!</v>
      </c>
      <c r="D9" s="350" t="e">
        <f>IF(#REF!="","",#REF!)</f>
        <v>#REF!</v>
      </c>
      <c r="E9" s="350" t="e">
        <f>IF(#REF!="","",#REF!)</f>
        <v>#REF!</v>
      </c>
      <c r="F9" s="350" t="e">
        <f>IF(#REF!="","",#REF!)</f>
        <v>#REF!</v>
      </c>
      <c r="G9" s="350" t="e">
        <f>IF(#REF!="","",#REF!)</f>
        <v>#REF!</v>
      </c>
      <c r="H9" s="351" t="e">
        <f>IF(#REF!="","",#REF!)</f>
        <v>#REF!</v>
      </c>
      <c r="I9" s="350" t="e">
        <f>IF(#REF!="","",#REF!)</f>
        <v>#REF!</v>
      </c>
      <c r="J9" s="350" t="e">
        <f>IF(#REF!="","",#REF!)</f>
        <v>#REF!</v>
      </c>
      <c r="K9" s="356"/>
      <c r="L9" s="353"/>
      <c r="M9" s="353"/>
      <c r="N9" s="353"/>
      <c r="O9" s="353"/>
      <c r="P9" s="353"/>
      <c r="Q9" s="353"/>
      <c r="R9" s="353"/>
      <c r="S9" s="353"/>
      <c r="T9" s="353"/>
      <c r="U9" s="353"/>
      <c r="V9" s="333"/>
      <c r="W9" s="333"/>
      <c r="X9" s="333"/>
      <c r="Y9" s="333"/>
      <c r="Z9" s="333"/>
      <c r="AA9" s="333"/>
      <c r="AB9" s="333"/>
      <c r="AC9" s="333"/>
      <c r="AD9" s="333"/>
      <c r="AE9" s="333"/>
      <c r="AF9" s="703"/>
      <c r="AG9" s="354" t="e">
        <f t="shared" si="0"/>
        <v>#REF!</v>
      </c>
      <c r="AH9" s="704"/>
      <c r="AI9" s="355" t="e">
        <f>IF(H9&lt;XXX1!$L$41,"Vétéran 3",IF(H9&lt;XXX1!$L$42,"Vétéran 2",IF(H9&lt;XXX1!$L$43,"Vétéran 1",IF(H9&lt;XXX1!$L$44,"Senior",IF(H9&lt;XXX1!$L$45,"Junior",IF(H9&lt;XXX1!$L$46,"Cadet",IF(H9&lt;XXX1!$L$47,"Minime",IF(H9&lt;XXX1!$L$48,"Benjamin","Poussin"))))))))</f>
        <v>#REF!</v>
      </c>
      <c r="AJ9" s="112" t="e">
        <f t="shared" si="1"/>
        <v>#REF!</v>
      </c>
      <c r="AK9" s="112"/>
      <c r="AL9" s="112"/>
      <c r="IQ9" s="338" t="s">
        <v>11</v>
      </c>
      <c r="IR9" s="336" t="e">
        <f>XXX1!#REF!</f>
        <v>#REF!</v>
      </c>
      <c r="IS9" s="337" t="s">
        <v>41</v>
      </c>
    </row>
    <row r="10" spans="1:253" ht="21.75" customHeight="1" x14ac:dyDescent="0.4">
      <c r="A10" s="348"/>
      <c r="B10" s="349">
        <v>3</v>
      </c>
      <c r="C10" s="350" t="e">
        <f>IF(#REF!="","",#REF!)</f>
        <v>#REF!</v>
      </c>
      <c r="D10" s="350" t="e">
        <f>IF(#REF!="","",#REF!)</f>
        <v>#REF!</v>
      </c>
      <c r="E10" s="350" t="e">
        <f>IF(#REF!="","",#REF!)</f>
        <v>#REF!</v>
      </c>
      <c r="F10" s="350" t="e">
        <f>IF(#REF!="","",#REF!)</f>
        <v>#REF!</v>
      </c>
      <c r="G10" s="350" t="e">
        <f>IF(#REF!="","",#REF!)</f>
        <v>#REF!</v>
      </c>
      <c r="H10" s="351" t="e">
        <f>IF(#REF!="","",#REF!)</f>
        <v>#REF!</v>
      </c>
      <c r="I10" s="350" t="e">
        <f>IF(#REF!="","",#REF!)</f>
        <v>#REF!</v>
      </c>
      <c r="J10" s="350" t="e">
        <f>IF(#REF!="","",#REF!)</f>
        <v>#REF!</v>
      </c>
      <c r="K10" s="356"/>
      <c r="L10" s="353"/>
      <c r="M10" s="353"/>
      <c r="N10" s="353"/>
      <c r="O10" s="353"/>
      <c r="P10" s="353"/>
      <c r="Q10" s="353"/>
      <c r="R10" s="353"/>
      <c r="S10" s="353"/>
      <c r="T10" s="353"/>
      <c r="U10" s="353"/>
      <c r="V10" s="333"/>
      <c r="W10" s="333"/>
      <c r="X10" s="333"/>
      <c r="Y10" s="333"/>
      <c r="Z10" s="333"/>
      <c r="AA10" s="333"/>
      <c r="AB10" s="333"/>
      <c r="AC10" s="333"/>
      <c r="AD10" s="333"/>
      <c r="AE10" s="333"/>
      <c r="AF10" s="703"/>
      <c r="AG10" s="354" t="e">
        <f t="shared" si="0"/>
        <v>#REF!</v>
      </c>
      <c r="AH10" s="704"/>
      <c r="AI10" s="355" t="e">
        <f>IF(H10&lt;XXX1!$L$41,"Vétéran 3",IF(H10&lt;XXX1!$L$42,"Vétéran 2",IF(H10&lt;XXX1!$L$43,"Vétéran 1",IF(H10&lt;XXX1!$L$44,"Senior",IF(H10&lt;XXX1!$L$45,"Junior",IF(H10&lt;XXX1!$L$46,"Cadet",IF(H10&lt;XXX1!$L$47,"Minime",IF(H10&lt;XXX1!$L$48,"Benjamin","Poussin"))))))))</f>
        <v>#REF!</v>
      </c>
      <c r="AJ10" s="112" t="e">
        <f t="shared" si="1"/>
        <v>#REF!</v>
      </c>
      <c r="AK10" s="112"/>
      <c r="AL10" s="112"/>
      <c r="IQ10" s="338"/>
      <c r="IR10" s="336"/>
      <c r="IS10" s="337"/>
    </row>
    <row r="11" spans="1:253" ht="21.75" customHeight="1" x14ac:dyDescent="0.4">
      <c r="A11" s="348"/>
      <c r="B11" s="349">
        <v>4</v>
      </c>
      <c r="C11" s="350" t="e">
        <f>IF(#REF!="","",#REF!)</f>
        <v>#REF!</v>
      </c>
      <c r="D11" s="350" t="e">
        <f>IF(#REF!="","",#REF!)</f>
        <v>#REF!</v>
      </c>
      <c r="E11" s="350" t="e">
        <f>IF(#REF!="","",#REF!)</f>
        <v>#REF!</v>
      </c>
      <c r="F11" s="350" t="e">
        <f>IF(#REF!="","",#REF!)</f>
        <v>#REF!</v>
      </c>
      <c r="G11" s="350" t="e">
        <f>IF(#REF!="","",#REF!)</f>
        <v>#REF!</v>
      </c>
      <c r="H11" s="351" t="e">
        <f>IF(#REF!="","",#REF!)</f>
        <v>#REF!</v>
      </c>
      <c r="I11" s="350" t="e">
        <f>IF(#REF!="","",#REF!)</f>
        <v>#REF!</v>
      </c>
      <c r="J11" s="350" t="e">
        <f>IF(#REF!="","",#REF!)</f>
        <v>#REF!</v>
      </c>
      <c r="K11" s="356"/>
      <c r="L11" s="353"/>
      <c r="M11" s="353"/>
      <c r="N11" s="353"/>
      <c r="O11" s="353"/>
      <c r="P11" s="353"/>
      <c r="Q11" s="353"/>
      <c r="R11" s="353"/>
      <c r="S11" s="353"/>
      <c r="T11" s="353"/>
      <c r="U11" s="353"/>
      <c r="V11" s="333"/>
      <c r="W11" s="333"/>
      <c r="X11" s="333"/>
      <c r="Y11" s="333"/>
      <c r="Z11" s="333"/>
      <c r="AA11" s="333"/>
      <c r="AB11" s="333"/>
      <c r="AC11" s="333"/>
      <c r="AD11" s="333"/>
      <c r="AE11" s="333"/>
      <c r="AF11" s="703"/>
      <c r="AG11" s="354" t="e">
        <f t="shared" si="0"/>
        <v>#REF!</v>
      </c>
      <c r="AH11" s="704"/>
      <c r="AI11" s="355" t="e">
        <f>IF(H11&lt;XXX1!$L$41,"Vétéran 3",IF(H11&lt;XXX1!$L$42,"Vétéran 2",IF(H11&lt;XXX1!$L$43,"Vétéran 1",IF(H11&lt;XXX1!$L$44,"Senior",IF(H11&lt;XXX1!$L$45,"Junior",IF(H11&lt;XXX1!$L$46,"Cadet",IF(H11&lt;XXX1!$L$47,"Minime",IF(H11&lt;XXX1!$L$48,"Benjamin","Poussin"))))))))</f>
        <v>#REF!</v>
      </c>
      <c r="AJ11" s="112" t="e">
        <f t="shared" si="1"/>
        <v>#REF!</v>
      </c>
      <c r="AK11" s="112"/>
      <c r="AL11" s="112"/>
      <c r="IQ11" s="338"/>
      <c r="IR11" s="336"/>
      <c r="IS11" s="337"/>
    </row>
    <row r="12" spans="1:253" ht="21.75" customHeight="1" x14ac:dyDescent="0.4">
      <c r="A12" s="348"/>
      <c r="B12" s="349">
        <v>5</v>
      </c>
      <c r="C12" s="350" t="e">
        <f>IF(#REF!="","",#REF!)</f>
        <v>#REF!</v>
      </c>
      <c r="D12" s="350" t="e">
        <f>IF(#REF!="","",#REF!)</f>
        <v>#REF!</v>
      </c>
      <c r="E12" s="350" t="e">
        <f>IF(#REF!="","",#REF!)</f>
        <v>#REF!</v>
      </c>
      <c r="F12" s="350" t="e">
        <f>IF(#REF!="","",#REF!)</f>
        <v>#REF!</v>
      </c>
      <c r="G12" s="350" t="e">
        <f>IF(#REF!="","",#REF!)</f>
        <v>#REF!</v>
      </c>
      <c r="H12" s="351" t="e">
        <f>IF(#REF!="","",#REF!)</f>
        <v>#REF!</v>
      </c>
      <c r="I12" s="350" t="e">
        <f>IF(#REF!="","",#REF!)</f>
        <v>#REF!</v>
      </c>
      <c r="J12" s="350" t="e">
        <f>IF(#REF!="","",#REF!)</f>
        <v>#REF!</v>
      </c>
      <c r="K12" s="356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33"/>
      <c r="W12" s="333"/>
      <c r="X12" s="333"/>
      <c r="Y12" s="333"/>
      <c r="Z12" s="333"/>
      <c r="AA12" s="333"/>
      <c r="AB12" s="333"/>
      <c r="AC12" s="333"/>
      <c r="AD12" s="333"/>
      <c r="AE12" s="333"/>
      <c r="AF12" s="703"/>
      <c r="AG12" s="354" t="e">
        <f t="shared" si="0"/>
        <v>#REF!</v>
      </c>
      <c r="AH12" s="704"/>
      <c r="AI12" s="355" t="e">
        <f>IF(H12&lt;XXX1!$L$41,"Vétéran 3",IF(H12&lt;XXX1!$L$42,"Vétéran 2",IF(H12&lt;XXX1!$L$43,"Vétéran 1",IF(H12&lt;XXX1!$L$44,"Senior",IF(H12&lt;XXX1!$L$45,"Junior",IF(H12&lt;XXX1!$L$46,"Cadet",IF(H12&lt;XXX1!$L$47,"Minime",IF(H12&lt;XXX1!$L$48,"Benjamin","Poussin"))))))))</f>
        <v>#REF!</v>
      </c>
      <c r="AJ12" s="112" t="e">
        <f t="shared" si="1"/>
        <v>#REF!</v>
      </c>
      <c r="AK12" s="112"/>
      <c r="AL12" s="112"/>
      <c r="IQ12" s="338"/>
      <c r="IR12" s="336"/>
      <c r="IS12" s="337"/>
    </row>
    <row r="13" spans="1:253" ht="21.75" customHeight="1" x14ac:dyDescent="0.4">
      <c r="A13" s="348"/>
      <c r="B13" s="349">
        <v>6</v>
      </c>
      <c r="C13" s="350" t="e">
        <f>IF(#REF!="","",#REF!)</f>
        <v>#REF!</v>
      </c>
      <c r="D13" s="350" t="e">
        <f>IF(#REF!="","",#REF!)</f>
        <v>#REF!</v>
      </c>
      <c r="E13" s="350" t="e">
        <f>IF(#REF!="","",#REF!)</f>
        <v>#REF!</v>
      </c>
      <c r="F13" s="350" t="e">
        <f>IF(#REF!="","",#REF!)</f>
        <v>#REF!</v>
      </c>
      <c r="G13" s="350" t="e">
        <f>IF(#REF!="","",#REF!)</f>
        <v>#REF!</v>
      </c>
      <c r="H13" s="351" t="e">
        <f>IF(#REF!="","",#REF!)</f>
        <v>#REF!</v>
      </c>
      <c r="I13" s="350" t="e">
        <f>IF(#REF!="","",#REF!)</f>
        <v>#REF!</v>
      </c>
      <c r="J13" s="350" t="e">
        <f>IF(#REF!="","",#REF!)</f>
        <v>#REF!</v>
      </c>
      <c r="K13" s="356"/>
      <c r="L13" s="353"/>
      <c r="M13" s="353"/>
      <c r="N13" s="353"/>
      <c r="O13" s="353"/>
      <c r="P13" s="353"/>
      <c r="Q13" s="353"/>
      <c r="R13" s="353"/>
      <c r="S13" s="353"/>
      <c r="T13" s="353"/>
      <c r="U13" s="353"/>
      <c r="V13" s="333"/>
      <c r="W13" s="333"/>
      <c r="X13" s="333"/>
      <c r="Y13" s="333"/>
      <c r="Z13" s="333"/>
      <c r="AA13" s="333"/>
      <c r="AB13" s="333"/>
      <c r="AC13" s="333"/>
      <c r="AD13" s="333"/>
      <c r="AE13" s="333"/>
      <c r="AF13" s="703"/>
      <c r="AG13" s="354" t="e">
        <f t="shared" si="0"/>
        <v>#REF!</v>
      </c>
      <c r="AH13" s="704"/>
      <c r="AI13" s="355" t="e">
        <f>IF(H13&lt;XXX1!$L$41,"Vétéran 3",IF(H13&lt;XXX1!$L$42,"Vétéran 2",IF(H13&lt;XXX1!$L$43,"Vétéran 1",IF(H13&lt;XXX1!$L$44,"Senior",IF(H13&lt;XXX1!$L$45,"Junior",IF(H13&lt;XXX1!$L$46,"Cadet",IF(H13&lt;XXX1!$L$47,"Minime",IF(H13&lt;XXX1!$L$48,"Benjamin","Poussin"))))))))</f>
        <v>#REF!</v>
      </c>
      <c r="AJ13" s="112" t="e">
        <f t="shared" si="1"/>
        <v>#REF!</v>
      </c>
      <c r="AK13" s="112"/>
      <c r="AL13" s="112"/>
      <c r="IQ13" s="338"/>
      <c r="IR13" s="336"/>
      <c r="IS13" s="337"/>
    </row>
    <row r="14" spans="1:253" ht="21.75" customHeight="1" x14ac:dyDescent="0.4">
      <c r="A14" s="348"/>
      <c r="B14" s="349">
        <v>7</v>
      </c>
      <c r="C14" s="350" t="e">
        <f>IF(#REF!="","",#REF!)</f>
        <v>#REF!</v>
      </c>
      <c r="D14" s="350" t="e">
        <f>IF(#REF!="","",#REF!)</f>
        <v>#REF!</v>
      </c>
      <c r="E14" s="350" t="e">
        <f>IF(#REF!="","",#REF!)</f>
        <v>#REF!</v>
      </c>
      <c r="F14" s="350" t="e">
        <f>IF(#REF!="","",#REF!)</f>
        <v>#REF!</v>
      </c>
      <c r="G14" s="350" t="e">
        <f>IF(#REF!="","",#REF!)</f>
        <v>#REF!</v>
      </c>
      <c r="H14" s="351" t="e">
        <f>IF(#REF!="","",#REF!)</f>
        <v>#REF!</v>
      </c>
      <c r="I14" s="350" t="e">
        <f>IF(#REF!="","",#REF!)</f>
        <v>#REF!</v>
      </c>
      <c r="J14" s="350" t="e">
        <f>IF(#REF!="","",#REF!)</f>
        <v>#REF!</v>
      </c>
      <c r="K14" s="356"/>
      <c r="L14" s="353"/>
      <c r="M14" s="353"/>
      <c r="N14" s="353"/>
      <c r="O14" s="353"/>
      <c r="P14" s="353"/>
      <c r="Q14" s="353"/>
      <c r="R14" s="353"/>
      <c r="S14" s="353"/>
      <c r="T14" s="353"/>
      <c r="U14" s="35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703"/>
      <c r="AG14" s="354" t="e">
        <f t="shared" si="0"/>
        <v>#REF!</v>
      </c>
      <c r="AH14" s="704"/>
      <c r="AI14" s="355" t="e">
        <f>IF(H14&lt;XXX1!$L$41,"Vétéran 3",IF(H14&lt;XXX1!$L$42,"Vétéran 2",IF(H14&lt;XXX1!$L$43,"Vétéran 1",IF(H14&lt;XXX1!$L$44,"Senior",IF(H14&lt;XXX1!$L$45,"Junior",IF(H14&lt;XXX1!$L$46,"Cadet",IF(H14&lt;XXX1!$L$47,"Minime",IF(H14&lt;XXX1!$L$48,"Benjamin","Poussin"))))))))</f>
        <v>#REF!</v>
      </c>
      <c r="AJ14" s="112" t="e">
        <f t="shared" si="1"/>
        <v>#REF!</v>
      </c>
      <c r="AK14" s="112"/>
      <c r="AL14" s="112"/>
      <c r="IQ14" s="338"/>
      <c r="IR14" s="336"/>
      <c r="IS14" s="337"/>
    </row>
    <row r="15" spans="1:253" ht="21.75" customHeight="1" x14ac:dyDescent="0.4">
      <c r="A15" s="348"/>
      <c r="B15" s="349">
        <v>8</v>
      </c>
      <c r="C15" s="350" t="e">
        <f>IF(#REF!="","",#REF!)</f>
        <v>#REF!</v>
      </c>
      <c r="D15" s="350" t="e">
        <f>IF(#REF!="","",#REF!)</f>
        <v>#REF!</v>
      </c>
      <c r="E15" s="350" t="e">
        <f>IF(#REF!="","",#REF!)</f>
        <v>#REF!</v>
      </c>
      <c r="F15" s="350" t="e">
        <f>IF(#REF!="","",#REF!)</f>
        <v>#REF!</v>
      </c>
      <c r="G15" s="350" t="e">
        <f>IF(#REF!="","",#REF!)</f>
        <v>#REF!</v>
      </c>
      <c r="H15" s="351" t="e">
        <f>IF(#REF!="","",#REF!)</f>
        <v>#REF!</v>
      </c>
      <c r="I15" s="350" t="e">
        <f>IF(#REF!="","",#REF!)</f>
        <v>#REF!</v>
      </c>
      <c r="J15" s="350" t="e">
        <f>IF(#REF!="","",#REF!)</f>
        <v>#REF!</v>
      </c>
      <c r="K15" s="356"/>
      <c r="L15" s="353"/>
      <c r="M15" s="353"/>
      <c r="N15" s="353"/>
      <c r="O15" s="353"/>
      <c r="P15" s="353"/>
      <c r="Q15" s="353"/>
      <c r="R15" s="353"/>
      <c r="S15" s="353"/>
      <c r="T15" s="353"/>
      <c r="U15" s="353"/>
      <c r="V15" s="333"/>
      <c r="W15" s="333"/>
      <c r="X15" s="333"/>
      <c r="Y15" s="333"/>
      <c r="Z15" s="333"/>
      <c r="AA15" s="333"/>
      <c r="AB15" s="333"/>
      <c r="AC15" s="333"/>
      <c r="AD15" s="333"/>
      <c r="AE15" s="333"/>
      <c r="AF15" s="703"/>
      <c r="AG15" s="354" t="e">
        <f t="shared" si="0"/>
        <v>#REF!</v>
      </c>
      <c r="AH15" s="704"/>
      <c r="AI15" s="355" t="e">
        <f>IF(H15&lt;XXX1!$L$41,"Vétéran 3",IF(H15&lt;XXX1!$L$42,"Vétéran 2",IF(H15&lt;XXX1!$L$43,"Vétéran 1",IF(H15&lt;XXX1!$L$44,"Senior",IF(H15&lt;XXX1!$L$45,"Junior",IF(H15&lt;XXX1!$L$46,"Cadet",IF(H15&lt;XXX1!$L$47,"Minime",IF(H15&lt;XXX1!$L$48,"Benjamin","Poussin"))))))))</f>
        <v>#REF!</v>
      </c>
      <c r="AJ15" s="112" t="e">
        <f t="shared" si="1"/>
        <v>#REF!</v>
      </c>
      <c r="AK15" s="112"/>
      <c r="AL15" s="112"/>
      <c r="IQ15" s="338"/>
      <c r="IR15" s="336"/>
      <c r="IS15" s="337"/>
    </row>
    <row r="16" spans="1:253" ht="21.75" customHeight="1" x14ac:dyDescent="0.4">
      <c r="A16" s="348"/>
      <c r="B16" s="349">
        <v>9</v>
      </c>
      <c r="C16" s="350" t="e">
        <f>IF(#REF!="","",#REF!)</f>
        <v>#REF!</v>
      </c>
      <c r="D16" s="350" t="e">
        <f>IF(#REF!="","",#REF!)</f>
        <v>#REF!</v>
      </c>
      <c r="E16" s="350" t="e">
        <f>IF(#REF!="","",#REF!)</f>
        <v>#REF!</v>
      </c>
      <c r="F16" s="350" t="e">
        <f>IF(#REF!="","",#REF!)</f>
        <v>#REF!</v>
      </c>
      <c r="G16" s="350" t="e">
        <f>IF(#REF!="","",#REF!)</f>
        <v>#REF!</v>
      </c>
      <c r="H16" s="351" t="e">
        <f>IF(#REF!="","",#REF!)</f>
        <v>#REF!</v>
      </c>
      <c r="I16" s="350" t="e">
        <f>IF(#REF!="","",#REF!)</f>
        <v>#REF!</v>
      </c>
      <c r="J16" s="350" t="e">
        <f>IF(#REF!="","",#REF!)</f>
        <v>#REF!</v>
      </c>
      <c r="K16" s="356"/>
      <c r="L16" s="353"/>
      <c r="M16" s="353"/>
      <c r="N16" s="353"/>
      <c r="O16" s="353"/>
      <c r="P16" s="353"/>
      <c r="Q16" s="353"/>
      <c r="R16" s="353"/>
      <c r="S16" s="353"/>
      <c r="T16" s="353"/>
      <c r="U16" s="353"/>
      <c r="V16" s="333"/>
      <c r="W16" s="333"/>
      <c r="X16" s="333"/>
      <c r="Y16" s="333"/>
      <c r="Z16" s="333"/>
      <c r="AA16" s="333"/>
      <c r="AB16" s="333"/>
      <c r="AC16" s="333"/>
      <c r="AD16" s="333"/>
      <c r="AE16" s="333"/>
      <c r="AF16" s="703"/>
      <c r="AG16" s="354" t="e">
        <f t="shared" si="0"/>
        <v>#REF!</v>
      </c>
      <c r="AH16" s="704"/>
      <c r="AI16" s="355" t="e">
        <f>IF(H16&lt;XXX1!$L$41,"Vétéran 3",IF(H16&lt;XXX1!$L$42,"Vétéran 2",IF(H16&lt;XXX1!$L$43,"Vétéran 1",IF(H16&lt;XXX1!$L$44,"Senior",IF(H16&lt;XXX1!$L$45,"Junior",IF(H16&lt;XXX1!$L$46,"Cadet",IF(H16&lt;XXX1!$L$47,"Minime",IF(H16&lt;XXX1!$L$48,"Benjamin","Poussin"))))))))</f>
        <v>#REF!</v>
      </c>
      <c r="AJ16" s="112" t="e">
        <f t="shared" si="1"/>
        <v>#REF!</v>
      </c>
      <c r="AK16" s="112"/>
      <c r="AL16" s="112"/>
      <c r="IQ16" s="338"/>
      <c r="IR16" s="336"/>
      <c r="IS16" s="337"/>
    </row>
    <row r="17" spans="1:253" ht="21.75" customHeight="1" x14ac:dyDescent="0.4">
      <c r="A17" s="348"/>
      <c r="B17" s="349">
        <v>10</v>
      </c>
      <c r="C17" s="350" t="e">
        <f>IF(#REF!="","",#REF!)</f>
        <v>#REF!</v>
      </c>
      <c r="D17" s="350" t="e">
        <f>IF(#REF!="","",#REF!)</f>
        <v>#REF!</v>
      </c>
      <c r="E17" s="350" t="e">
        <f>IF(#REF!="","",#REF!)</f>
        <v>#REF!</v>
      </c>
      <c r="F17" s="350" t="e">
        <f>IF(#REF!="","",#REF!)</f>
        <v>#REF!</v>
      </c>
      <c r="G17" s="350" t="e">
        <f>IF(#REF!="","",#REF!)</f>
        <v>#REF!</v>
      </c>
      <c r="H17" s="351" t="e">
        <f>IF(#REF!="","",#REF!)</f>
        <v>#REF!</v>
      </c>
      <c r="I17" s="350" t="e">
        <f>IF(#REF!="","",#REF!)</f>
        <v>#REF!</v>
      </c>
      <c r="J17" s="350" t="e">
        <f>IF(#REF!="","",#REF!)</f>
        <v>#REF!</v>
      </c>
      <c r="K17" s="356"/>
      <c r="L17" s="353"/>
      <c r="M17" s="353"/>
      <c r="N17" s="353"/>
      <c r="O17" s="353"/>
      <c r="P17" s="353"/>
      <c r="Q17" s="353"/>
      <c r="R17" s="353"/>
      <c r="S17" s="353"/>
      <c r="T17" s="353"/>
      <c r="U17" s="353"/>
      <c r="V17" s="333"/>
      <c r="W17" s="333"/>
      <c r="X17" s="333"/>
      <c r="Y17" s="333"/>
      <c r="Z17" s="333"/>
      <c r="AA17" s="333"/>
      <c r="AB17" s="333"/>
      <c r="AC17" s="333"/>
      <c r="AD17" s="333"/>
      <c r="AE17" s="333"/>
      <c r="AF17" s="703"/>
      <c r="AG17" s="354" t="e">
        <f t="shared" si="0"/>
        <v>#REF!</v>
      </c>
      <c r="AH17" s="704"/>
      <c r="AI17" s="355" t="e">
        <f>IF(H17&lt;XXX1!$L$41,"Vétéran 3",IF(H17&lt;XXX1!$L$42,"Vétéran 2",IF(H17&lt;XXX1!$L$43,"Vétéran 1",IF(H17&lt;XXX1!$L$44,"Senior",IF(H17&lt;XXX1!$L$45,"Junior",IF(H17&lt;XXX1!$L$46,"Cadet",IF(H17&lt;XXX1!$L$47,"Minime",IF(H17&lt;XXX1!$L$48,"Benjamin","Poussin"))))))))</f>
        <v>#REF!</v>
      </c>
      <c r="AJ17" s="112" t="e">
        <f t="shared" si="1"/>
        <v>#REF!</v>
      </c>
      <c r="AK17" s="112"/>
      <c r="AL17" s="112"/>
      <c r="IQ17" s="338"/>
      <c r="IR17" s="336"/>
      <c r="IS17" s="337"/>
    </row>
    <row r="18" spans="1:253" ht="21.75" customHeight="1" x14ac:dyDescent="0.4">
      <c r="A18" s="348"/>
      <c r="B18" s="349">
        <v>11</v>
      </c>
      <c r="C18" s="350" t="e">
        <f>IF(#REF!="","",#REF!)</f>
        <v>#REF!</v>
      </c>
      <c r="D18" s="350" t="e">
        <f>IF(#REF!="","",#REF!)</f>
        <v>#REF!</v>
      </c>
      <c r="E18" s="350" t="e">
        <f>IF(#REF!="","",#REF!)</f>
        <v>#REF!</v>
      </c>
      <c r="F18" s="350" t="e">
        <f>IF(#REF!="","",#REF!)</f>
        <v>#REF!</v>
      </c>
      <c r="G18" s="350" t="e">
        <f>IF(#REF!="","",#REF!)</f>
        <v>#REF!</v>
      </c>
      <c r="H18" s="351" t="e">
        <f>IF(#REF!="","",#REF!)</f>
        <v>#REF!</v>
      </c>
      <c r="I18" s="350" t="e">
        <f>IF(#REF!="","",#REF!)</f>
        <v>#REF!</v>
      </c>
      <c r="J18" s="350" t="e">
        <f>IF(#REF!="","",#REF!)</f>
        <v>#REF!</v>
      </c>
      <c r="K18" s="356"/>
      <c r="L18" s="353"/>
      <c r="M18" s="353"/>
      <c r="N18" s="353"/>
      <c r="O18" s="353"/>
      <c r="P18" s="353"/>
      <c r="Q18" s="353"/>
      <c r="R18" s="353"/>
      <c r="S18" s="353"/>
      <c r="T18" s="353"/>
      <c r="U18" s="353"/>
      <c r="V18" s="333"/>
      <c r="W18" s="333"/>
      <c r="X18" s="333"/>
      <c r="Y18" s="333"/>
      <c r="Z18" s="333"/>
      <c r="AA18" s="333"/>
      <c r="AB18" s="333"/>
      <c r="AC18" s="333"/>
      <c r="AD18" s="333"/>
      <c r="AE18" s="333"/>
      <c r="AF18" s="703"/>
      <c r="AG18" s="354" t="e">
        <f t="shared" si="0"/>
        <v>#REF!</v>
      </c>
      <c r="AH18" s="704"/>
      <c r="AI18" s="355" t="e">
        <f>IF(H18&lt;XXX1!$L$41,"Vétéran 3",IF(H18&lt;XXX1!$L$42,"Vétéran 2",IF(H18&lt;XXX1!$L$43,"Vétéran 1",IF(H18&lt;XXX1!$L$44,"Senior",IF(H18&lt;XXX1!$L$45,"Junior",IF(H18&lt;XXX1!$L$46,"Cadet",IF(H18&lt;XXX1!$L$47,"Minime",IF(H18&lt;XXX1!$L$48,"Benjamin","Poussin"))))))))</f>
        <v>#REF!</v>
      </c>
      <c r="AJ18" s="112" t="e">
        <f t="shared" si="1"/>
        <v>#REF!</v>
      </c>
      <c r="AK18" s="112"/>
      <c r="AL18" s="112"/>
      <c r="IQ18" s="338"/>
      <c r="IR18" s="336"/>
      <c r="IS18" s="337"/>
    </row>
    <row r="19" spans="1:253" ht="21.75" customHeight="1" x14ac:dyDescent="0.4">
      <c r="A19" s="348"/>
      <c r="B19" s="349">
        <v>12</v>
      </c>
      <c r="C19" s="350" t="e">
        <f>IF(#REF!="","",#REF!)</f>
        <v>#REF!</v>
      </c>
      <c r="D19" s="350" t="e">
        <f>IF(#REF!="","",#REF!)</f>
        <v>#REF!</v>
      </c>
      <c r="E19" s="350" t="e">
        <f>IF(#REF!="","",#REF!)</f>
        <v>#REF!</v>
      </c>
      <c r="F19" s="350" t="e">
        <f>IF(#REF!="","",#REF!)</f>
        <v>#REF!</v>
      </c>
      <c r="G19" s="350" t="e">
        <f>IF(#REF!="","",#REF!)</f>
        <v>#REF!</v>
      </c>
      <c r="H19" s="351" t="e">
        <f>IF(#REF!="","",#REF!)</f>
        <v>#REF!</v>
      </c>
      <c r="I19" s="350" t="e">
        <f>IF(#REF!="","",#REF!)</f>
        <v>#REF!</v>
      </c>
      <c r="J19" s="350" t="e">
        <f>IF(#REF!="","",#REF!)</f>
        <v>#REF!</v>
      </c>
      <c r="K19" s="356"/>
      <c r="L19" s="353"/>
      <c r="M19" s="353"/>
      <c r="N19" s="353"/>
      <c r="O19" s="353"/>
      <c r="P19" s="353"/>
      <c r="Q19" s="353"/>
      <c r="R19" s="353"/>
      <c r="S19" s="353"/>
      <c r="T19" s="353"/>
      <c r="U19" s="353"/>
      <c r="V19" s="333"/>
      <c r="W19" s="333"/>
      <c r="X19" s="333"/>
      <c r="Y19" s="333"/>
      <c r="Z19" s="333"/>
      <c r="AA19" s="333"/>
      <c r="AB19" s="333"/>
      <c r="AC19" s="333"/>
      <c r="AD19" s="333"/>
      <c r="AE19" s="333"/>
      <c r="AF19" s="703"/>
      <c r="AG19" s="354" t="e">
        <f t="shared" si="0"/>
        <v>#REF!</v>
      </c>
      <c r="AH19" s="704"/>
      <c r="AI19" s="355" t="e">
        <f>IF(H19&lt;XXX1!$L$41,"Vétéran 3",IF(H19&lt;XXX1!$L$42,"Vétéran 2",IF(H19&lt;XXX1!$L$43,"Vétéran 1",IF(H19&lt;XXX1!$L$44,"Senior",IF(H19&lt;XXX1!$L$45,"Junior",IF(H19&lt;XXX1!$L$46,"Cadet",IF(H19&lt;XXX1!$L$47,"Minime",IF(H19&lt;XXX1!$L$48,"Benjamin","Poussin"))))))))</f>
        <v>#REF!</v>
      </c>
      <c r="AJ19" s="112" t="e">
        <f t="shared" si="1"/>
        <v>#REF!</v>
      </c>
      <c r="AK19" s="112"/>
      <c r="AL19" s="112"/>
      <c r="IQ19" s="338"/>
      <c r="IR19" s="336"/>
      <c r="IS19" s="337"/>
    </row>
    <row r="20" spans="1:253" ht="21.75" customHeight="1" x14ac:dyDescent="0.4">
      <c r="A20" s="348"/>
      <c r="B20" s="349">
        <v>13</v>
      </c>
      <c r="C20" s="350" t="e">
        <f>IF(#REF!="","",#REF!)</f>
        <v>#REF!</v>
      </c>
      <c r="D20" s="350" t="e">
        <f>IF(#REF!="","",#REF!)</f>
        <v>#REF!</v>
      </c>
      <c r="E20" s="350" t="e">
        <f>IF(#REF!="","",#REF!)</f>
        <v>#REF!</v>
      </c>
      <c r="F20" s="350" t="e">
        <f>IF(#REF!="","",#REF!)</f>
        <v>#REF!</v>
      </c>
      <c r="G20" s="350" t="e">
        <f>IF(#REF!="","",#REF!)</f>
        <v>#REF!</v>
      </c>
      <c r="H20" s="351" t="e">
        <f>IF(#REF!="","",#REF!)</f>
        <v>#REF!</v>
      </c>
      <c r="I20" s="350" t="e">
        <f>IF(#REF!="","",#REF!)</f>
        <v>#REF!</v>
      </c>
      <c r="J20" s="350" t="e">
        <f>IF(#REF!="","",#REF!)</f>
        <v>#REF!</v>
      </c>
      <c r="K20" s="356"/>
      <c r="L20" s="353"/>
      <c r="M20" s="353"/>
      <c r="N20" s="353"/>
      <c r="O20" s="353"/>
      <c r="P20" s="353"/>
      <c r="Q20" s="353"/>
      <c r="R20" s="353"/>
      <c r="S20" s="353"/>
      <c r="T20" s="353"/>
      <c r="U20" s="353"/>
      <c r="V20" s="333"/>
      <c r="W20" s="333"/>
      <c r="X20" s="333"/>
      <c r="Y20" s="333"/>
      <c r="Z20" s="333"/>
      <c r="AA20" s="333"/>
      <c r="AB20" s="333"/>
      <c r="AC20" s="333"/>
      <c r="AD20" s="333"/>
      <c r="AE20" s="333"/>
      <c r="AF20" s="703"/>
      <c r="AG20" s="354" t="e">
        <f t="shared" si="0"/>
        <v>#REF!</v>
      </c>
      <c r="AH20" s="704"/>
      <c r="AI20" s="355" t="e">
        <f>IF(H20&lt;XXX1!$L$41,"Vétéran 3",IF(H20&lt;XXX1!$L$42,"Vétéran 2",IF(H20&lt;XXX1!$L$43,"Vétéran 1",IF(H20&lt;XXX1!$L$44,"Senior",IF(H20&lt;XXX1!$L$45,"Junior",IF(H20&lt;XXX1!$L$46,"Cadet",IF(H20&lt;XXX1!$L$47,"Minime",IF(H20&lt;XXX1!$L$48,"Benjamin","Poussin"))))))))</f>
        <v>#REF!</v>
      </c>
      <c r="AJ20" s="112" t="e">
        <f t="shared" si="1"/>
        <v>#REF!</v>
      </c>
      <c r="AK20" s="112"/>
      <c r="AL20" s="112"/>
      <c r="IQ20" s="338"/>
      <c r="IR20" s="336"/>
      <c r="IS20" s="337"/>
    </row>
    <row r="21" spans="1:253" ht="21.75" customHeight="1" x14ac:dyDescent="0.4">
      <c r="A21" s="348"/>
      <c r="B21" s="349">
        <v>14</v>
      </c>
      <c r="C21" s="350" t="e">
        <f>IF(#REF!="","",#REF!)</f>
        <v>#REF!</v>
      </c>
      <c r="D21" s="350" t="e">
        <f>IF(#REF!="","",#REF!)</f>
        <v>#REF!</v>
      </c>
      <c r="E21" s="350" t="e">
        <f>IF(#REF!="","",#REF!)</f>
        <v>#REF!</v>
      </c>
      <c r="F21" s="350" t="e">
        <f>IF(#REF!="","",#REF!)</f>
        <v>#REF!</v>
      </c>
      <c r="G21" s="350" t="e">
        <f>IF(#REF!="","",#REF!)</f>
        <v>#REF!</v>
      </c>
      <c r="H21" s="351" t="e">
        <f>IF(#REF!="","",#REF!)</f>
        <v>#REF!</v>
      </c>
      <c r="I21" s="350" t="e">
        <f>IF(#REF!="","",#REF!)</f>
        <v>#REF!</v>
      </c>
      <c r="J21" s="350" t="e">
        <f>IF(#REF!="","",#REF!)</f>
        <v>#REF!</v>
      </c>
      <c r="K21" s="356"/>
      <c r="L21" s="353"/>
      <c r="M21" s="353"/>
      <c r="N21" s="353"/>
      <c r="O21" s="353"/>
      <c r="P21" s="353"/>
      <c r="Q21" s="353"/>
      <c r="R21" s="353"/>
      <c r="S21" s="353"/>
      <c r="T21" s="353"/>
      <c r="U21" s="353"/>
      <c r="V21" s="333"/>
      <c r="W21" s="333"/>
      <c r="X21" s="333"/>
      <c r="Y21" s="333"/>
      <c r="Z21" s="333"/>
      <c r="AA21" s="333"/>
      <c r="AB21" s="333"/>
      <c r="AC21" s="333"/>
      <c r="AD21" s="333"/>
      <c r="AE21" s="333"/>
      <c r="AF21" s="703"/>
      <c r="AG21" s="354" t="e">
        <f t="shared" si="0"/>
        <v>#REF!</v>
      </c>
      <c r="AH21" s="704"/>
      <c r="AI21" s="355" t="e">
        <f>IF(H21&lt;XXX1!$L$41,"Vétéran 3",IF(H21&lt;XXX1!$L$42,"Vétéran 2",IF(H21&lt;XXX1!$L$43,"Vétéran 1",IF(H21&lt;XXX1!$L$44,"Senior",IF(H21&lt;XXX1!$L$45,"Junior",IF(H21&lt;XXX1!$L$46,"Cadet",IF(H21&lt;XXX1!$L$47,"Minime",IF(H21&lt;XXX1!$L$48,"Benjamin","Poussin"))))))))</f>
        <v>#REF!</v>
      </c>
      <c r="AJ21" s="112" t="e">
        <f t="shared" si="1"/>
        <v>#REF!</v>
      </c>
      <c r="AK21" s="112"/>
      <c r="AL21" s="112"/>
      <c r="IQ21" s="338"/>
      <c r="IR21" s="336"/>
      <c r="IS21" s="337"/>
    </row>
    <row r="22" spans="1:253" ht="21.75" customHeight="1" x14ac:dyDescent="0.4">
      <c r="A22" s="348"/>
      <c r="B22" s="349">
        <v>15</v>
      </c>
      <c r="C22" s="350" t="e">
        <f>IF(#REF!="","",#REF!)</f>
        <v>#REF!</v>
      </c>
      <c r="D22" s="350" t="e">
        <f>IF(#REF!="","",#REF!)</f>
        <v>#REF!</v>
      </c>
      <c r="E22" s="350" t="e">
        <f>IF(#REF!="","",#REF!)</f>
        <v>#REF!</v>
      </c>
      <c r="F22" s="350" t="e">
        <f>IF(#REF!="","",#REF!)</f>
        <v>#REF!</v>
      </c>
      <c r="G22" s="350" t="e">
        <f>IF(#REF!="","",#REF!)</f>
        <v>#REF!</v>
      </c>
      <c r="H22" s="351" t="e">
        <f>IF(#REF!="","",#REF!)</f>
        <v>#REF!</v>
      </c>
      <c r="I22" s="350" t="e">
        <f>IF(#REF!="","",#REF!)</f>
        <v>#REF!</v>
      </c>
      <c r="J22" s="350" t="e">
        <f>IF(#REF!="","",#REF!)</f>
        <v>#REF!</v>
      </c>
      <c r="K22" s="356"/>
      <c r="L22" s="353"/>
      <c r="M22" s="353"/>
      <c r="N22" s="353"/>
      <c r="O22" s="353"/>
      <c r="P22" s="353"/>
      <c r="Q22" s="353"/>
      <c r="R22" s="353"/>
      <c r="S22" s="353"/>
      <c r="T22" s="353"/>
      <c r="U22" s="353"/>
      <c r="V22" s="333"/>
      <c r="W22" s="333"/>
      <c r="X22" s="333"/>
      <c r="Y22" s="333"/>
      <c r="Z22" s="333"/>
      <c r="AA22" s="333"/>
      <c r="AB22" s="333"/>
      <c r="AC22" s="333"/>
      <c r="AD22" s="333"/>
      <c r="AE22" s="333"/>
      <c r="AF22" s="703"/>
      <c r="AG22" s="354" t="e">
        <f t="shared" si="0"/>
        <v>#REF!</v>
      </c>
      <c r="AH22" s="704"/>
      <c r="AI22" s="355" t="e">
        <f>IF(H22&lt;XXX1!$L$41,"Vétéran 3",IF(H22&lt;XXX1!$L$42,"Vétéran 2",IF(H22&lt;XXX1!$L$43,"Vétéran 1",IF(H22&lt;XXX1!$L$44,"Senior",IF(H22&lt;XXX1!$L$45,"Junior",IF(H22&lt;XXX1!$L$46,"Cadet",IF(H22&lt;XXX1!$L$47,"Minime",IF(H22&lt;XXX1!$L$48,"Benjamin","Poussin"))))))))</f>
        <v>#REF!</v>
      </c>
      <c r="AJ22" s="112" t="e">
        <f t="shared" si="1"/>
        <v>#REF!</v>
      </c>
      <c r="AK22" s="112"/>
      <c r="AL22" s="112"/>
      <c r="IQ22" s="338"/>
      <c r="IR22" s="336"/>
      <c r="IS22" s="337"/>
    </row>
    <row r="23" spans="1:253" ht="21.75" customHeight="1" x14ac:dyDescent="0.4">
      <c r="A23" s="348"/>
      <c r="B23" s="349">
        <v>16</v>
      </c>
      <c r="C23" s="350" t="e">
        <f>IF(#REF!="","",#REF!)</f>
        <v>#REF!</v>
      </c>
      <c r="D23" s="350" t="e">
        <f>IF(#REF!="","",#REF!)</f>
        <v>#REF!</v>
      </c>
      <c r="E23" s="350" t="e">
        <f>IF(#REF!="","",#REF!)</f>
        <v>#REF!</v>
      </c>
      <c r="F23" s="350" t="e">
        <f>IF(#REF!="","",#REF!)</f>
        <v>#REF!</v>
      </c>
      <c r="G23" s="350" t="e">
        <f>IF(#REF!="","",#REF!)</f>
        <v>#REF!</v>
      </c>
      <c r="H23" s="351" t="e">
        <f>IF(#REF!="","",#REF!)</f>
        <v>#REF!</v>
      </c>
      <c r="I23" s="350" t="e">
        <f>IF(#REF!="","",#REF!)</f>
        <v>#REF!</v>
      </c>
      <c r="J23" s="350" t="e">
        <f>IF(#REF!="","",#REF!)</f>
        <v>#REF!</v>
      </c>
      <c r="K23" s="356"/>
      <c r="L23" s="353"/>
      <c r="M23" s="353"/>
      <c r="N23" s="353"/>
      <c r="O23" s="353"/>
      <c r="P23" s="353"/>
      <c r="Q23" s="353"/>
      <c r="R23" s="353"/>
      <c r="S23" s="353"/>
      <c r="T23" s="353"/>
      <c r="U23" s="353"/>
      <c r="V23" s="333"/>
      <c r="W23" s="333"/>
      <c r="X23" s="333"/>
      <c r="Y23" s="333"/>
      <c r="Z23" s="333"/>
      <c r="AA23" s="333"/>
      <c r="AB23" s="333"/>
      <c r="AC23" s="333"/>
      <c r="AD23" s="333"/>
      <c r="AE23" s="333"/>
      <c r="AF23" s="703"/>
      <c r="AG23" s="354" t="e">
        <f t="shared" si="0"/>
        <v>#REF!</v>
      </c>
      <c r="AH23" s="704"/>
      <c r="AI23" s="355" t="e">
        <f>IF(H23&lt;XXX1!$L$41,"Vétéran 3",IF(H23&lt;XXX1!$L$42,"Vétéran 2",IF(H23&lt;XXX1!$L$43,"Vétéran 1",IF(H23&lt;XXX1!$L$44,"Senior",IF(H23&lt;XXX1!$L$45,"Junior",IF(H23&lt;XXX1!$L$46,"Cadet",IF(H23&lt;XXX1!$L$47,"Minime",IF(H23&lt;XXX1!$L$48,"Benjamin","Poussin"))))))))</f>
        <v>#REF!</v>
      </c>
      <c r="AJ23" s="112" t="e">
        <f t="shared" si="1"/>
        <v>#REF!</v>
      </c>
      <c r="AK23" s="112"/>
      <c r="AL23" s="112"/>
      <c r="IQ23" s="338"/>
      <c r="IR23" s="336"/>
      <c r="IS23" s="337"/>
    </row>
    <row r="24" spans="1:253" ht="21.75" customHeight="1" x14ac:dyDescent="0.4">
      <c r="A24" s="348"/>
      <c r="B24" s="349">
        <v>17</v>
      </c>
      <c r="C24" s="350" t="e">
        <f>IF(#REF!="","",#REF!)</f>
        <v>#REF!</v>
      </c>
      <c r="D24" s="350" t="e">
        <f>IF(#REF!="","",#REF!)</f>
        <v>#REF!</v>
      </c>
      <c r="E24" s="350" t="e">
        <f>IF(#REF!="","",#REF!)</f>
        <v>#REF!</v>
      </c>
      <c r="F24" s="350" t="e">
        <f>IF(#REF!="","",#REF!)</f>
        <v>#REF!</v>
      </c>
      <c r="G24" s="350" t="e">
        <f>IF(#REF!="","",#REF!)</f>
        <v>#REF!</v>
      </c>
      <c r="H24" s="351" t="e">
        <f>IF(#REF!="","",#REF!)</f>
        <v>#REF!</v>
      </c>
      <c r="I24" s="350" t="e">
        <f>IF(#REF!="","",#REF!)</f>
        <v>#REF!</v>
      </c>
      <c r="J24" s="350" t="e">
        <f>IF(#REF!="","",#REF!)</f>
        <v>#REF!</v>
      </c>
      <c r="K24" s="356"/>
      <c r="L24" s="353"/>
      <c r="M24" s="353"/>
      <c r="N24" s="353"/>
      <c r="O24" s="353"/>
      <c r="P24" s="353"/>
      <c r="Q24" s="353"/>
      <c r="R24" s="353"/>
      <c r="S24" s="353"/>
      <c r="T24" s="353"/>
      <c r="U24" s="353"/>
      <c r="V24" s="333"/>
      <c r="W24" s="333"/>
      <c r="X24" s="333"/>
      <c r="Y24" s="333"/>
      <c r="Z24" s="333"/>
      <c r="AA24" s="333"/>
      <c r="AB24" s="333"/>
      <c r="AC24" s="333"/>
      <c r="AD24" s="333"/>
      <c r="AE24" s="333"/>
      <c r="AF24" s="703"/>
      <c r="AG24" s="354" t="e">
        <f t="shared" si="0"/>
        <v>#REF!</v>
      </c>
      <c r="AH24" s="704"/>
      <c r="AI24" s="355" t="e">
        <f>IF(H24&lt;XXX1!$L$41,"Vétéran 3",IF(H24&lt;XXX1!$L$42,"Vétéran 2",IF(H24&lt;XXX1!$L$43,"Vétéran 1",IF(H24&lt;XXX1!$L$44,"Senior",IF(H24&lt;XXX1!$L$45,"Junior",IF(H24&lt;XXX1!$L$46,"Cadet",IF(H24&lt;XXX1!$L$47,"Minime",IF(H24&lt;XXX1!$L$48,"Benjamin","Poussin"))))))))</f>
        <v>#REF!</v>
      </c>
      <c r="AJ24" s="112" t="e">
        <f t="shared" si="1"/>
        <v>#REF!</v>
      </c>
      <c r="AK24" s="112"/>
      <c r="AL24" s="112"/>
      <c r="IQ24" s="338"/>
      <c r="IR24" s="336"/>
      <c r="IS24" s="337"/>
    </row>
    <row r="25" spans="1:253" ht="21.75" customHeight="1" x14ac:dyDescent="0.4">
      <c r="A25" s="348"/>
      <c r="B25" s="349">
        <v>18</v>
      </c>
      <c r="C25" s="350" t="e">
        <f>IF(#REF!="","",#REF!)</f>
        <v>#REF!</v>
      </c>
      <c r="D25" s="350" t="e">
        <f>IF(#REF!="","",#REF!)</f>
        <v>#REF!</v>
      </c>
      <c r="E25" s="350" t="e">
        <f>IF(#REF!="","",#REF!)</f>
        <v>#REF!</v>
      </c>
      <c r="F25" s="350" t="e">
        <f>IF(#REF!="","",#REF!)</f>
        <v>#REF!</v>
      </c>
      <c r="G25" s="350" t="e">
        <f>IF(#REF!="","",#REF!)</f>
        <v>#REF!</v>
      </c>
      <c r="H25" s="351" t="e">
        <f>IF(#REF!="","",#REF!)</f>
        <v>#REF!</v>
      </c>
      <c r="I25" s="350" t="e">
        <f>IF(#REF!="","",#REF!)</f>
        <v>#REF!</v>
      </c>
      <c r="J25" s="350" t="e">
        <f>IF(#REF!="","",#REF!)</f>
        <v>#REF!</v>
      </c>
      <c r="K25" s="356"/>
      <c r="L25" s="353"/>
      <c r="M25" s="353"/>
      <c r="N25" s="353"/>
      <c r="O25" s="353"/>
      <c r="P25" s="353"/>
      <c r="Q25" s="353"/>
      <c r="R25" s="353"/>
      <c r="S25" s="353"/>
      <c r="T25" s="353"/>
      <c r="U25" s="353"/>
      <c r="V25" s="333"/>
      <c r="W25" s="333"/>
      <c r="X25" s="333"/>
      <c r="Y25" s="333"/>
      <c r="Z25" s="333"/>
      <c r="AA25" s="333"/>
      <c r="AB25" s="333"/>
      <c r="AC25" s="333"/>
      <c r="AD25" s="333"/>
      <c r="AE25" s="333"/>
      <c r="AF25" s="703"/>
      <c r="AG25" s="354" t="e">
        <f t="shared" si="0"/>
        <v>#REF!</v>
      </c>
      <c r="AH25" s="704"/>
      <c r="AI25" s="355" t="e">
        <f>IF(H25&lt;XXX1!$L$41,"Vétéran 3",IF(H25&lt;XXX1!$L$42,"Vétéran 2",IF(H25&lt;XXX1!$L$43,"Vétéran 1",IF(H25&lt;XXX1!$L$44,"Senior",IF(H25&lt;XXX1!$L$45,"Junior",IF(H25&lt;XXX1!$L$46,"Cadet",IF(H25&lt;XXX1!$L$47,"Minime",IF(H25&lt;XXX1!$L$48,"Benjamin","Poussin"))))))))</f>
        <v>#REF!</v>
      </c>
      <c r="AJ25" s="112" t="e">
        <f t="shared" si="1"/>
        <v>#REF!</v>
      </c>
      <c r="AK25" s="112"/>
      <c r="AL25" s="112"/>
      <c r="IQ25" s="338"/>
      <c r="IR25" s="336"/>
      <c r="IS25" s="337"/>
    </row>
    <row r="26" spans="1:253" ht="21.75" customHeight="1" x14ac:dyDescent="0.4">
      <c r="A26" s="348"/>
      <c r="B26" s="349">
        <v>19</v>
      </c>
      <c r="C26" s="350" t="e">
        <f>IF(#REF!="","",#REF!)</f>
        <v>#REF!</v>
      </c>
      <c r="D26" s="350" t="e">
        <f>IF(#REF!="","",#REF!)</f>
        <v>#REF!</v>
      </c>
      <c r="E26" s="350" t="e">
        <f>IF(#REF!="","",#REF!)</f>
        <v>#REF!</v>
      </c>
      <c r="F26" s="350" t="e">
        <f>IF(#REF!="","",#REF!)</f>
        <v>#REF!</v>
      </c>
      <c r="G26" s="350" t="e">
        <f>IF(#REF!="","",#REF!)</f>
        <v>#REF!</v>
      </c>
      <c r="H26" s="351" t="e">
        <f>IF(#REF!="","",#REF!)</f>
        <v>#REF!</v>
      </c>
      <c r="I26" s="350" t="e">
        <f>IF(#REF!="","",#REF!)</f>
        <v>#REF!</v>
      </c>
      <c r="J26" s="350" t="e">
        <f>IF(#REF!="","",#REF!)</f>
        <v>#REF!</v>
      </c>
      <c r="K26" s="356"/>
      <c r="L26" s="353"/>
      <c r="M26" s="353"/>
      <c r="N26" s="353"/>
      <c r="O26" s="353"/>
      <c r="P26" s="353"/>
      <c r="Q26" s="353"/>
      <c r="R26" s="353"/>
      <c r="S26" s="353"/>
      <c r="T26" s="353"/>
      <c r="U26" s="353"/>
      <c r="V26" s="333"/>
      <c r="W26" s="333"/>
      <c r="X26" s="333"/>
      <c r="Y26" s="333"/>
      <c r="Z26" s="333"/>
      <c r="AA26" s="333"/>
      <c r="AB26" s="333"/>
      <c r="AC26" s="333"/>
      <c r="AD26" s="333"/>
      <c r="AE26" s="333"/>
      <c r="AF26" s="703"/>
      <c r="AG26" s="354" t="e">
        <f t="shared" si="0"/>
        <v>#REF!</v>
      </c>
      <c r="AH26" s="704"/>
      <c r="AI26" s="355" t="e">
        <f>IF(H26&lt;XXX1!$L$41,"Vétéran 3",IF(H26&lt;XXX1!$L$42,"Vétéran 2",IF(H26&lt;XXX1!$L$43,"Vétéran 1",IF(H26&lt;XXX1!$L$44,"Senior",IF(H26&lt;XXX1!$L$45,"Junior",IF(H26&lt;XXX1!$L$46,"Cadet",IF(H26&lt;XXX1!$L$47,"Minime",IF(H26&lt;XXX1!$L$48,"Benjamin","Poussin"))))))))</f>
        <v>#REF!</v>
      </c>
      <c r="AJ26" s="112" t="e">
        <f t="shared" si="1"/>
        <v>#REF!</v>
      </c>
      <c r="AK26" s="112"/>
      <c r="AL26" s="112"/>
      <c r="IQ26" s="338"/>
      <c r="IR26" s="336"/>
      <c r="IS26" s="337"/>
    </row>
    <row r="27" spans="1:253" ht="21.75" customHeight="1" x14ac:dyDescent="0.4">
      <c r="A27" s="348"/>
      <c r="B27" s="349">
        <v>20</v>
      </c>
      <c r="C27" s="350" t="e">
        <f>IF(#REF!="","",#REF!)</f>
        <v>#REF!</v>
      </c>
      <c r="D27" s="350" t="e">
        <f>IF(#REF!="","",#REF!)</f>
        <v>#REF!</v>
      </c>
      <c r="E27" s="350" t="e">
        <f>IF(#REF!="","",#REF!)</f>
        <v>#REF!</v>
      </c>
      <c r="F27" s="350" t="e">
        <f>IF(#REF!="","",#REF!)</f>
        <v>#REF!</v>
      </c>
      <c r="G27" s="350" t="e">
        <f>IF(#REF!="","",#REF!)</f>
        <v>#REF!</v>
      </c>
      <c r="H27" s="351" t="e">
        <f>IF(#REF!="","",#REF!)</f>
        <v>#REF!</v>
      </c>
      <c r="I27" s="350" t="e">
        <f>IF(#REF!="","",#REF!)</f>
        <v>#REF!</v>
      </c>
      <c r="J27" s="350" t="e">
        <f>IF(#REF!="","",#REF!)</f>
        <v>#REF!</v>
      </c>
      <c r="K27" s="356"/>
      <c r="L27" s="353"/>
      <c r="M27" s="353"/>
      <c r="N27" s="353"/>
      <c r="O27" s="353"/>
      <c r="P27" s="353"/>
      <c r="Q27" s="353"/>
      <c r="R27" s="353"/>
      <c r="S27" s="353"/>
      <c r="T27" s="353"/>
      <c r="U27" s="353"/>
      <c r="V27" s="333"/>
      <c r="W27" s="333"/>
      <c r="X27" s="333"/>
      <c r="Y27" s="333"/>
      <c r="Z27" s="333"/>
      <c r="AA27" s="333"/>
      <c r="AB27" s="333"/>
      <c r="AC27" s="333"/>
      <c r="AD27" s="333"/>
      <c r="AE27" s="333"/>
      <c r="AF27" s="703"/>
      <c r="AG27" s="354" t="e">
        <f t="shared" si="0"/>
        <v>#REF!</v>
      </c>
      <c r="AH27" s="704"/>
      <c r="AI27" s="355" t="e">
        <f>IF(H27&lt;XXX1!$L$41,"Vétéran 3",IF(H27&lt;XXX1!$L$42,"Vétéran 2",IF(H27&lt;XXX1!$L$43,"Vétéran 1",IF(H27&lt;XXX1!$L$44,"Senior",IF(H27&lt;XXX1!$L$45,"Junior",IF(H27&lt;XXX1!$L$46,"Cadet",IF(H27&lt;XXX1!$L$47,"Minime",IF(H27&lt;XXX1!$L$48,"Benjamin","Poussin"))))))))</f>
        <v>#REF!</v>
      </c>
      <c r="AJ27" s="112" t="e">
        <f t="shared" si="1"/>
        <v>#REF!</v>
      </c>
      <c r="AK27" s="112"/>
      <c r="AL27" s="112"/>
      <c r="IQ27" s="338"/>
      <c r="IR27" s="336"/>
      <c r="IS27" s="337"/>
    </row>
    <row r="28" spans="1:253" ht="21.75" customHeight="1" x14ac:dyDescent="0.4">
      <c r="A28" s="348"/>
      <c r="B28" s="349">
        <v>21</v>
      </c>
      <c r="C28" s="350" t="e">
        <f>IF(#REF!="","",#REF!)</f>
        <v>#REF!</v>
      </c>
      <c r="D28" s="350" t="e">
        <f>IF(#REF!="","",#REF!)</f>
        <v>#REF!</v>
      </c>
      <c r="E28" s="350" t="e">
        <f>IF(#REF!="","",#REF!)</f>
        <v>#REF!</v>
      </c>
      <c r="F28" s="350" t="e">
        <f>IF(#REF!="","",#REF!)</f>
        <v>#REF!</v>
      </c>
      <c r="G28" s="350" t="e">
        <f>IF(#REF!="","",#REF!)</f>
        <v>#REF!</v>
      </c>
      <c r="H28" s="351" t="e">
        <f>IF(#REF!="","",#REF!)</f>
        <v>#REF!</v>
      </c>
      <c r="I28" s="350" t="e">
        <f>IF(#REF!="","",#REF!)</f>
        <v>#REF!</v>
      </c>
      <c r="J28" s="350" t="e">
        <f>IF(#REF!="","",#REF!)</f>
        <v>#REF!</v>
      </c>
      <c r="K28" s="356"/>
      <c r="L28" s="353"/>
      <c r="M28" s="353"/>
      <c r="N28" s="353"/>
      <c r="O28" s="353"/>
      <c r="P28" s="353"/>
      <c r="Q28" s="353"/>
      <c r="R28" s="353"/>
      <c r="S28" s="353"/>
      <c r="T28" s="353"/>
      <c r="U28" s="35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703"/>
      <c r="AG28" s="354" t="e">
        <f t="shared" si="0"/>
        <v>#REF!</v>
      </c>
      <c r="AH28" s="704"/>
      <c r="AI28" s="355" t="e">
        <f>IF(H28&lt;XXX1!$L$41,"Vétéran 3",IF(H28&lt;XXX1!$L$42,"Vétéran 2",IF(H28&lt;XXX1!$L$43,"Vétéran 1",IF(H28&lt;XXX1!$L$44,"Senior",IF(H28&lt;XXX1!$L$45,"Junior",IF(H28&lt;XXX1!$L$46,"Cadet",IF(H28&lt;XXX1!$L$47,"Minime",IF(H28&lt;XXX1!$L$48,"Benjamin","Poussin"))))))))</f>
        <v>#REF!</v>
      </c>
      <c r="AJ28" s="112" t="e">
        <f t="shared" si="1"/>
        <v>#REF!</v>
      </c>
      <c r="AK28" s="112"/>
      <c r="AL28" s="112"/>
      <c r="IQ28" s="338"/>
      <c r="IR28" s="336"/>
      <c r="IS28" s="337"/>
    </row>
    <row r="29" spans="1:253" ht="21.75" customHeight="1" x14ac:dyDescent="0.4">
      <c r="A29" s="348"/>
      <c r="B29" s="349">
        <v>22</v>
      </c>
      <c r="C29" s="350" t="e">
        <f>IF(#REF!="","",#REF!)</f>
        <v>#REF!</v>
      </c>
      <c r="D29" s="350" t="e">
        <f>IF(#REF!="","",#REF!)</f>
        <v>#REF!</v>
      </c>
      <c r="E29" s="350" t="e">
        <f>IF(#REF!="","",#REF!)</f>
        <v>#REF!</v>
      </c>
      <c r="F29" s="350" t="e">
        <f>IF(#REF!="","",#REF!)</f>
        <v>#REF!</v>
      </c>
      <c r="G29" s="350" t="e">
        <f>IF(#REF!="","",#REF!)</f>
        <v>#REF!</v>
      </c>
      <c r="H29" s="351" t="e">
        <f>IF(#REF!="","",#REF!)</f>
        <v>#REF!</v>
      </c>
      <c r="I29" s="350" t="e">
        <f>IF(#REF!="","",#REF!)</f>
        <v>#REF!</v>
      </c>
      <c r="J29" s="350" t="e">
        <f>IF(#REF!="","",#REF!)</f>
        <v>#REF!</v>
      </c>
      <c r="K29" s="356"/>
      <c r="L29" s="353"/>
      <c r="M29" s="353"/>
      <c r="N29" s="353"/>
      <c r="O29" s="353"/>
      <c r="P29" s="353"/>
      <c r="Q29" s="353"/>
      <c r="R29" s="353"/>
      <c r="S29" s="353"/>
      <c r="T29" s="353"/>
      <c r="U29" s="353"/>
      <c r="V29" s="333"/>
      <c r="W29" s="333"/>
      <c r="X29" s="333"/>
      <c r="Y29" s="333"/>
      <c r="Z29" s="333"/>
      <c r="AA29" s="333"/>
      <c r="AB29" s="333"/>
      <c r="AC29" s="333"/>
      <c r="AD29" s="333"/>
      <c r="AE29" s="333"/>
      <c r="AF29" s="703"/>
      <c r="AG29" s="354" t="e">
        <f t="shared" si="0"/>
        <v>#REF!</v>
      </c>
      <c r="AH29" s="704"/>
      <c r="AI29" s="355" t="e">
        <f>IF(H29&lt;XXX1!$L$41,"Vétéran 3",IF(H29&lt;XXX1!$L$42,"Vétéran 2",IF(H29&lt;XXX1!$L$43,"Vétéran 1",IF(H29&lt;XXX1!$L$44,"Senior",IF(H29&lt;XXX1!$L$45,"Junior",IF(H29&lt;XXX1!$L$46,"Cadet",IF(H29&lt;XXX1!$L$47,"Minime",IF(H29&lt;XXX1!$L$48,"Benjamin","Poussin"))))))))</f>
        <v>#REF!</v>
      </c>
      <c r="AJ29" s="112" t="e">
        <f t="shared" si="1"/>
        <v>#REF!</v>
      </c>
      <c r="AK29" s="112"/>
      <c r="AL29" s="112"/>
      <c r="IQ29" s="338"/>
      <c r="IR29" s="336"/>
      <c r="IS29" s="337"/>
    </row>
    <row r="30" spans="1:253" ht="21.75" customHeight="1" x14ac:dyDescent="0.4">
      <c r="A30" s="348"/>
      <c r="B30" s="349">
        <v>23</v>
      </c>
      <c r="C30" s="350" t="e">
        <f>IF(#REF!="","",#REF!)</f>
        <v>#REF!</v>
      </c>
      <c r="D30" s="350" t="e">
        <f>IF(#REF!="","",#REF!)</f>
        <v>#REF!</v>
      </c>
      <c r="E30" s="350" t="e">
        <f>IF(#REF!="","",#REF!)</f>
        <v>#REF!</v>
      </c>
      <c r="F30" s="350" t="e">
        <f>IF(#REF!="","",#REF!)</f>
        <v>#REF!</v>
      </c>
      <c r="G30" s="350" t="e">
        <f>IF(#REF!="","",#REF!)</f>
        <v>#REF!</v>
      </c>
      <c r="H30" s="351" t="e">
        <f>IF(#REF!="","",#REF!)</f>
        <v>#REF!</v>
      </c>
      <c r="I30" s="350" t="e">
        <f>IF(#REF!="","",#REF!)</f>
        <v>#REF!</v>
      </c>
      <c r="J30" s="350" t="e">
        <f>IF(#REF!="","",#REF!)</f>
        <v>#REF!</v>
      </c>
      <c r="K30" s="356"/>
      <c r="L30" s="353"/>
      <c r="M30" s="353"/>
      <c r="N30" s="353"/>
      <c r="O30" s="353"/>
      <c r="P30" s="353"/>
      <c r="Q30" s="353"/>
      <c r="R30" s="353"/>
      <c r="S30" s="353"/>
      <c r="T30" s="353"/>
      <c r="U30" s="353"/>
      <c r="V30" s="333"/>
      <c r="W30" s="333"/>
      <c r="X30" s="333"/>
      <c r="Y30" s="333"/>
      <c r="Z30" s="333"/>
      <c r="AA30" s="333"/>
      <c r="AB30" s="333"/>
      <c r="AC30" s="333"/>
      <c r="AD30" s="333"/>
      <c r="AE30" s="333"/>
      <c r="AF30" s="703"/>
      <c r="AG30" s="354" t="e">
        <f t="shared" si="0"/>
        <v>#REF!</v>
      </c>
      <c r="AH30" s="704"/>
      <c r="AI30" s="355" t="e">
        <f>IF(H30&lt;XXX1!$L$41,"Vétéran 3",IF(H30&lt;XXX1!$L$42,"Vétéran 2",IF(H30&lt;XXX1!$L$43,"Vétéran 1",IF(H30&lt;XXX1!$L$44,"Senior",IF(H30&lt;XXX1!$L$45,"Junior",IF(H30&lt;XXX1!$L$46,"Cadet",IF(H30&lt;XXX1!$L$47,"Minime",IF(H30&lt;XXX1!$L$48,"Benjamin","Poussin"))))))))</f>
        <v>#REF!</v>
      </c>
      <c r="AJ30" s="112" t="e">
        <f t="shared" si="1"/>
        <v>#REF!</v>
      </c>
      <c r="AK30" s="112"/>
      <c r="AL30" s="112"/>
      <c r="IQ30" s="338"/>
      <c r="IR30" s="336"/>
      <c r="IS30" s="337"/>
    </row>
    <row r="31" spans="1:253" ht="21.75" customHeight="1" x14ac:dyDescent="0.4">
      <c r="A31" s="348"/>
      <c r="B31" s="349">
        <v>24</v>
      </c>
      <c r="C31" s="350" t="e">
        <f>IF(#REF!="","",#REF!)</f>
        <v>#REF!</v>
      </c>
      <c r="D31" s="350" t="e">
        <f>IF(#REF!="","",#REF!)</f>
        <v>#REF!</v>
      </c>
      <c r="E31" s="350" t="e">
        <f>IF(#REF!="","",#REF!)</f>
        <v>#REF!</v>
      </c>
      <c r="F31" s="350" t="e">
        <f>IF(#REF!="","",#REF!)</f>
        <v>#REF!</v>
      </c>
      <c r="G31" s="350" t="e">
        <f>IF(#REF!="","",#REF!)</f>
        <v>#REF!</v>
      </c>
      <c r="H31" s="351" t="e">
        <f>IF(#REF!="","",#REF!)</f>
        <v>#REF!</v>
      </c>
      <c r="I31" s="350" t="e">
        <f>IF(#REF!="","",#REF!)</f>
        <v>#REF!</v>
      </c>
      <c r="J31" s="350" t="e">
        <f>IF(#REF!="","",#REF!)</f>
        <v>#REF!</v>
      </c>
      <c r="K31" s="356"/>
      <c r="L31" s="353"/>
      <c r="M31" s="353"/>
      <c r="N31" s="353"/>
      <c r="O31" s="353"/>
      <c r="P31" s="353"/>
      <c r="Q31" s="353"/>
      <c r="R31" s="353"/>
      <c r="S31" s="353"/>
      <c r="T31" s="353"/>
      <c r="U31" s="353"/>
      <c r="V31" s="333"/>
      <c r="W31" s="333"/>
      <c r="X31" s="333"/>
      <c r="Y31" s="333"/>
      <c r="Z31" s="333"/>
      <c r="AA31" s="333"/>
      <c r="AB31" s="333"/>
      <c r="AC31" s="333"/>
      <c r="AD31" s="333"/>
      <c r="AE31" s="333"/>
      <c r="AF31" s="703"/>
      <c r="AG31" s="354" t="e">
        <f t="shared" si="0"/>
        <v>#REF!</v>
      </c>
      <c r="AH31" s="704"/>
      <c r="AI31" s="355" t="e">
        <f>IF(H31&lt;XXX1!$L$41,"Vétéran 3",IF(H31&lt;XXX1!$L$42,"Vétéran 2",IF(H31&lt;XXX1!$L$43,"Vétéran 1",IF(H31&lt;XXX1!$L$44,"Senior",IF(H31&lt;XXX1!$L$45,"Junior",IF(H31&lt;XXX1!$L$46,"Cadet",IF(H31&lt;XXX1!$L$47,"Minime",IF(H31&lt;XXX1!$L$48,"Benjamin","Poussin"))))))))</f>
        <v>#REF!</v>
      </c>
      <c r="AJ31" s="112" t="e">
        <f t="shared" si="1"/>
        <v>#REF!</v>
      </c>
      <c r="AK31" s="112"/>
      <c r="AL31" s="112"/>
      <c r="IQ31" s="338"/>
      <c r="IR31" s="336"/>
      <c r="IS31" s="337"/>
    </row>
    <row r="32" spans="1:253" ht="21.75" customHeight="1" x14ac:dyDescent="0.4">
      <c r="A32" s="348"/>
      <c r="B32" s="349">
        <v>25</v>
      </c>
      <c r="C32" s="350" t="e">
        <f>IF(#REF!="","",#REF!)</f>
        <v>#REF!</v>
      </c>
      <c r="D32" s="350" t="e">
        <f>IF(#REF!="","",#REF!)</f>
        <v>#REF!</v>
      </c>
      <c r="E32" s="350" t="e">
        <f>IF(#REF!="","",#REF!)</f>
        <v>#REF!</v>
      </c>
      <c r="F32" s="350" t="e">
        <f>IF(#REF!="","",#REF!)</f>
        <v>#REF!</v>
      </c>
      <c r="G32" s="350" t="e">
        <f>IF(#REF!="","",#REF!)</f>
        <v>#REF!</v>
      </c>
      <c r="H32" s="351" t="e">
        <f>IF(#REF!="","",#REF!)</f>
        <v>#REF!</v>
      </c>
      <c r="I32" s="350" t="e">
        <f>IF(#REF!="","",#REF!)</f>
        <v>#REF!</v>
      </c>
      <c r="J32" s="350" t="e">
        <f>IF(#REF!="","",#REF!)</f>
        <v>#REF!</v>
      </c>
      <c r="K32" s="356"/>
      <c r="L32" s="353"/>
      <c r="M32" s="353"/>
      <c r="N32" s="353"/>
      <c r="O32" s="353"/>
      <c r="P32" s="353"/>
      <c r="Q32" s="353"/>
      <c r="R32" s="353"/>
      <c r="S32" s="353"/>
      <c r="T32" s="353"/>
      <c r="U32" s="353"/>
      <c r="V32" s="333"/>
      <c r="W32" s="333"/>
      <c r="X32" s="333"/>
      <c r="Y32" s="333"/>
      <c r="Z32" s="333"/>
      <c r="AA32" s="333"/>
      <c r="AB32" s="333"/>
      <c r="AC32" s="333"/>
      <c r="AD32" s="333"/>
      <c r="AE32" s="333"/>
      <c r="AF32" s="703"/>
      <c r="AG32" s="354" t="e">
        <f t="shared" si="0"/>
        <v>#REF!</v>
      </c>
      <c r="AH32" s="704"/>
      <c r="AI32" s="355" t="e">
        <f>IF(H32&lt;XXX1!$L$41,"Vétéran 3",IF(H32&lt;XXX1!$L$42,"Vétéran 2",IF(H32&lt;XXX1!$L$43,"Vétéran 1",IF(H32&lt;XXX1!$L$44,"Senior",IF(H32&lt;XXX1!$L$45,"Junior",IF(H32&lt;XXX1!$L$46,"Cadet",IF(H32&lt;XXX1!$L$47,"Minime",IF(H32&lt;XXX1!$L$48,"Benjamin","Poussin"))))))))</f>
        <v>#REF!</v>
      </c>
      <c r="AJ32" s="112" t="e">
        <f t="shared" si="1"/>
        <v>#REF!</v>
      </c>
      <c r="AK32" s="112"/>
      <c r="AL32" s="112"/>
      <c r="IQ32" s="338"/>
      <c r="IR32" s="336"/>
      <c r="IS32" s="337"/>
    </row>
    <row r="33" spans="1:253" ht="21.75" customHeight="1" x14ac:dyDescent="0.4">
      <c r="A33" s="348"/>
      <c r="B33" s="349">
        <v>26</v>
      </c>
      <c r="C33" s="350" t="e">
        <f>IF(#REF!="","",#REF!)</f>
        <v>#REF!</v>
      </c>
      <c r="D33" s="350" t="e">
        <f>IF(#REF!="","",#REF!)</f>
        <v>#REF!</v>
      </c>
      <c r="E33" s="350" t="e">
        <f>IF(#REF!="","",#REF!)</f>
        <v>#REF!</v>
      </c>
      <c r="F33" s="350" t="e">
        <f>IF(#REF!="","",#REF!)</f>
        <v>#REF!</v>
      </c>
      <c r="G33" s="350" t="e">
        <f>IF(#REF!="","",#REF!)</f>
        <v>#REF!</v>
      </c>
      <c r="H33" s="351" t="e">
        <f>IF(#REF!="","",#REF!)</f>
        <v>#REF!</v>
      </c>
      <c r="I33" s="350" t="e">
        <f>IF(#REF!="","",#REF!)</f>
        <v>#REF!</v>
      </c>
      <c r="J33" s="350" t="e">
        <f>IF(#REF!="","",#REF!)</f>
        <v>#REF!</v>
      </c>
      <c r="K33" s="356"/>
      <c r="L33" s="353"/>
      <c r="M33" s="353"/>
      <c r="N33" s="353"/>
      <c r="O33" s="353"/>
      <c r="P33" s="353"/>
      <c r="Q33" s="353"/>
      <c r="R33" s="353"/>
      <c r="S33" s="353"/>
      <c r="T33" s="353"/>
      <c r="U33" s="353"/>
      <c r="V33" s="333"/>
      <c r="W33" s="333"/>
      <c r="X33" s="333"/>
      <c r="Y33" s="333"/>
      <c r="Z33" s="333"/>
      <c r="AA33" s="333"/>
      <c r="AB33" s="333"/>
      <c r="AC33" s="333"/>
      <c r="AD33" s="333"/>
      <c r="AE33" s="333"/>
      <c r="AF33" s="703"/>
      <c r="AG33" s="354" t="e">
        <f t="shared" si="0"/>
        <v>#REF!</v>
      </c>
      <c r="AH33" s="704"/>
      <c r="AI33" s="355" t="e">
        <f>IF(H33&lt;XXX1!$L$41,"Vétéran 3",IF(H33&lt;XXX1!$L$42,"Vétéran 2",IF(H33&lt;XXX1!$L$43,"Vétéran 1",IF(H33&lt;XXX1!$L$44,"Senior",IF(H33&lt;XXX1!$L$45,"Junior",IF(H33&lt;XXX1!$L$46,"Cadet",IF(H33&lt;XXX1!$L$47,"Minime",IF(H33&lt;XXX1!$L$48,"Benjamin","Poussin"))))))))</f>
        <v>#REF!</v>
      </c>
      <c r="AJ33" s="112" t="e">
        <f t="shared" si="1"/>
        <v>#REF!</v>
      </c>
      <c r="AK33" s="112"/>
      <c r="AL33" s="112"/>
      <c r="IQ33" s="338"/>
      <c r="IR33" s="336"/>
      <c r="IS33" s="337"/>
    </row>
    <row r="34" spans="1:253" ht="21.75" customHeight="1" x14ac:dyDescent="0.4">
      <c r="A34" s="348"/>
      <c r="B34" s="349">
        <v>27</v>
      </c>
      <c r="C34" s="350" t="e">
        <f>IF(#REF!="","",#REF!)</f>
        <v>#REF!</v>
      </c>
      <c r="D34" s="350" t="e">
        <f>IF(#REF!="","",#REF!)</f>
        <v>#REF!</v>
      </c>
      <c r="E34" s="350" t="e">
        <f>IF(#REF!="","",#REF!)</f>
        <v>#REF!</v>
      </c>
      <c r="F34" s="350" t="e">
        <f>IF(#REF!="","",#REF!)</f>
        <v>#REF!</v>
      </c>
      <c r="G34" s="350" t="e">
        <f>IF(#REF!="","",#REF!)</f>
        <v>#REF!</v>
      </c>
      <c r="H34" s="351" t="e">
        <f>IF(#REF!="","",#REF!)</f>
        <v>#REF!</v>
      </c>
      <c r="I34" s="350" t="e">
        <f>IF(#REF!="","",#REF!)</f>
        <v>#REF!</v>
      </c>
      <c r="J34" s="350" t="e">
        <f>IF(#REF!="","",#REF!)</f>
        <v>#REF!</v>
      </c>
      <c r="K34" s="356"/>
      <c r="L34" s="353"/>
      <c r="M34" s="353"/>
      <c r="N34" s="353"/>
      <c r="O34" s="353"/>
      <c r="P34" s="353"/>
      <c r="Q34" s="353"/>
      <c r="R34" s="353"/>
      <c r="S34" s="353"/>
      <c r="T34" s="353"/>
      <c r="U34" s="353"/>
      <c r="V34" s="333"/>
      <c r="W34" s="333"/>
      <c r="X34" s="333"/>
      <c r="Y34" s="333"/>
      <c r="Z34" s="333"/>
      <c r="AA34" s="333"/>
      <c r="AB34" s="333"/>
      <c r="AC34" s="333"/>
      <c r="AD34" s="333"/>
      <c r="AE34" s="333"/>
      <c r="AF34" s="703"/>
      <c r="AG34" s="354" t="e">
        <f t="shared" si="0"/>
        <v>#REF!</v>
      </c>
      <c r="AH34" s="704"/>
      <c r="AI34" s="355" t="e">
        <f>IF(H34&lt;XXX1!$L$41,"Vétéran 3",IF(H34&lt;XXX1!$L$42,"Vétéran 2",IF(H34&lt;XXX1!$L$43,"Vétéran 1",IF(H34&lt;XXX1!$L$44,"Senior",IF(H34&lt;XXX1!$L$45,"Junior",IF(H34&lt;XXX1!$L$46,"Cadet",IF(H34&lt;XXX1!$L$47,"Minime",IF(H34&lt;XXX1!$L$48,"Benjamin","Poussin"))))))))</f>
        <v>#REF!</v>
      </c>
      <c r="AJ34" s="112" t="e">
        <f t="shared" si="1"/>
        <v>#REF!</v>
      </c>
      <c r="AK34" s="112"/>
      <c r="AL34" s="112"/>
      <c r="IQ34" s="338"/>
      <c r="IR34" s="336"/>
      <c r="IS34" s="337"/>
    </row>
    <row r="35" spans="1:253" ht="21.75" customHeight="1" x14ac:dyDescent="0.4">
      <c r="A35" s="348"/>
      <c r="B35" s="349">
        <v>28</v>
      </c>
      <c r="C35" s="350" t="e">
        <f>IF(#REF!="","",#REF!)</f>
        <v>#REF!</v>
      </c>
      <c r="D35" s="350" t="e">
        <f>IF(#REF!="","",#REF!)</f>
        <v>#REF!</v>
      </c>
      <c r="E35" s="350" t="e">
        <f>IF(#REF!="","",#REF!)</f>
        <v>#REF!</v>
      </c>
      <c r="F35" s="350" t="e">
        <f>IF(#REF!="","",#REF!)</f>
        <v>#REF!</v>
      </c>
      <c r="G35" s="350" t="e">
        <f>IF(#REF!="","",#REF!)</f>
        <v>#REF!</v>
      </c>
      <c r="H35" s="351" t="e">
        <f>IF(#REF!="","",#REF!)</f>
        <v>#REF!</v>
      </c>
      <c r="I35" s="350" t="e">
        <f>IF(#REF!="","",#REF!)</f>
        <v>#REF!</v>
      </c>
      <c r="J35" s="350" t="e">
        <f>IF(#REF!="","",#REF!)</f>
        <v>#REF!</v>
      </c>
      <c r="K35" s="356"/>
      <c r="L35" s="353"/>
      <c r="M35" s="353"/>
      <c r="N35" s="353"/>
      <c r="O35" s="353"/>
      <c r="P35" s="353"/>
      <c r="Q35" s="353"/>
      <c r="R35" s="353"/>
      <c r="S35" s="353"/>
      <c r="T35" s="353"/>
      <c r="U35" s="353"/>
      <c r="V35" s="333"/>
      <c r="W35" s="333"/>
      <c r="X35" s="333"/>
      <c r="Y35" s="333"/>
      <c r="Z35" s="333"/>
      <c r="AA35" s="333"/>
      <c r="AB35" s="333"/>
      <c r="AC35" s="333"/>
      <c r="AD35" s="333"/>
      <c r="AE35" s="333"/>
      <c r="AF35" s="703"/>
      <c r="AG35" s="354" t="e">
        <f t="shared" si="0"/>
        <v>#REF!</v>
      </c>
      <c r="AH35" s="704"/>
      <c r="AI35" s="355" t="e">
        <f>IF(H35&lt;XXX1!$L$41,"Vétéran 3",IF(H35&lt;XXX1!$L$42,"Vétéran 2",IF(H35&lt;XXX1!$L$43,"Vétéran 1",IF(H35&lt;XXX1!$L$44,"Senior",IF(H35&lt;XXX1!$L$45,"Junior",IF(H35&lt;XXX1!$L$46,"Cadet",IF(H35&lt;XXX1!$L$47,"Minime",IF(H35&lt;XXX1!$L$48,"Benjamin","Poussin"))))))))</f>
        <v>#REF!</v>
      </c>
      <c r="AJ35" s="112" t="e">
        <f t="shared" si="1"/>
        <v>#REF!</v>
      </c>
      <c r="AK35" s="112"/>
      <c r="AL35" s="112"/>
      <c r="IQ35" s="338"/>
      <c r="IR35" s="336"/>
      <c r="IS35" s="337"/>
    </row>
    <row r="36" spans="1:253" ht="21.75" customHeight="1" x14ac:dyDescent="0.4">
      <c r="A36" s="348"/>
      <c r="B36" s="349">
        <v>29</v>
      </c>
      <c r="C36" s="350" t="e">
        <f>IF(#REF!="","",#REF!)</f>
        <v>#REF!</v>
      </c>
      <c r="D36" s="350" t="e">
        <f>IF(#REF!="","",#REF!)</f>
        <v>#REF!</v>
      </c>
      <c r="E36" s="350" t="e">
        <f>IF(#REF!="","",#REF!)</f>
        <v>#REF!</v>
      </c>
      <c r="F36" s="350" t="e">
        <f>IF(#REF!="","",#REF!)</f>
        <v>#REF!</v>
      </c>
      <c r="G36" s="350" t="e">
        <f>IF(#REF!="","",#REF!)</f>
        <v>#REF!</v>
      </c>
      <c r="H36" s="351" t="e">
        <f>IF(#REF!="","",#REF!)</f>
        <v>#REF!</v>
      </c>
      <c r="I36" s="350" t="e">
        <f>IF(#REF!="","",#REF!)</f>
        <v>#REF!</v>
      </c>
      <c r="J36" s="350" t="e">
        <f>IF(#REF!="","",#REF!)</f>
        <v>#REF!</v>
      </c>
      <c r="K36" s="356"/>
      <c r="L36" s="353"/>
      <c r="M36" s="353"/>
      <c r="N36" s="353"/>
      <c r="O36" s="353"/>
      <c r="P36" s="353"/>
      <c r="Q36" s="353"/>
      <c r="R36" s="353"/>
      <c r="S36" s="353"/>
      <c r="T36" s="353"/>
      <c r="U36" s="353"/>
      <c r="V36" s="333"/>
      <c r="W36" s="333"/>
      <c r="X36" s="333"/>
      <c r="Y36" s="333"/>
      <c r="Z36" s="333"/>
      <c r="AA36" s="333"/>
      <c r="AB36" s="333"/>
      <c r="AC36" s="333"/>
      <c r="AD36" s="333"/>
      <c r="AE36" s="333"/>
      <c r="AF36" s="703"/>
      <c r="AG36" s="354" t="e">
        <f t="shared" si="0"/>
        <v>#REF!</v>
      </c>
      <c r="AH36" s="704"/>
      <c r="AI36" s="355" t="e">
        <f>IF(H36&lt;XXX1!$L$41,"Vétéran 3",IF(H36&lt;XXX1!$L$42,"Vétéran 2",IF(H36&lt;XXX1!$L$43,"Vétéran 1",IF(H36&lt;XXX1!$L$44,"Senior",IF(H36&lt;XXX1!$L$45,"Junior",IF(H36&lt;XXX1!$L$46,"Cadet",IF(H36&lt;XXX1!$L$47,"Minime",IF(H36&lt;XXX1!$L$48,"Benjamin","Poussin"))))))))</f>
        <v>#REF!</v>
      </c>
      <c r="AJ36" s="112" t="e">
        <f t="shared" si="1"/>
        <v>#REF!</v>
      </c>
      <c r="AK36" s="112"/>
      <c r="AL36" s="112"/>
      <c r="IQ36" s="338"/>
      <c r="IR36" s="336"/>
      <c r="IS36" s="337"/>
    </row>
    <row r="37" spans="1:253" ht="21.75" customHeight="1" x14ac:dyDescent="0.4">
      <c r="A37" s="348"/>
      <c r="B37" s="349">
        <v>30</v>
      </c>
      <c r="C37" s="350" t="e">
        <f>IF(#REF!="","",#REF!)</f>
        <v>#REF!</v>
      </c>
      <c r="D37" s="350" t="e">
        <f>IF(#REF!="","",#REF!)</f>
        <v>#REF!</v>
      </c>
      <c r="E37" s="350" t="e">
        <f>IF(#REF!="","",#REF!)</f>
        <v>#REF!</v>
      </c>
      <c r="F37" s="350" t="e">
        <f>IF(#REF!="","",#REF!)</f>
        <v>#REF!</v>
      </c>
      <c r="G37" s="350" t="e">
        <f>IF(#REF!="","",#REF!)</f>
        <v>#REF!</v>
      </c>
      <c r="H37" s="351" t="e">
        <f>IF(#REF!="","",#REF!)</f>
        <v>#REF!</v>
      </c>
      <c r="I37" s="350" t="e">
        <f>IF(#REF!="","",#REF!)</f>
        <v>#REF!</v>
      </c>
      <c r="J37" s="350" t="e">
        <f>IF(#REF!="","",#REF!)</f>
        <v>#REF!</v>
      </c>
      <c r="K37" s="356"/>
      <c r="L37" s="353"/>
      <c r="M37" s="353"/>
      <c r="N37" s="353"/>
      <c r="O37" s="353"/>
      <c r="P37" s="353"/>
      <c r="Q37" s="353"/>
      <c r="R37" s="353"/>
      <c r="S37" s="353"/>
      <c r="T37" s="353"/>
      <c r="U37" s="353"/>
      <c r="V37" s="333"/>
      <c r="W37" s="333"/>
      <c r="X37" s="333"/>
      <c r="Y37" s="333"/>
      <c r="Z37" s="333"/>
      <c r="AA37" s="333"/>
      <c r="AB37" s="333"/>
      <c r="AC37" s="333"/>
      <c r="AD37" s="333"/>
      <c r="AE37" s="333"/>
      <c r="AF37" s="703"/>
      <c r="AG37" s="354" t="e">
        <f t="shared" si="0"/>
        <v>#REF!</v>
      </c>
      <c r="AH37" s="704"/>
      <c r="AI37" s="355" t="e">
        <f>IF(H37&lt;XXX1!$L$41,"Vétéran 3",IF(H37&lt;XXX1!$L$42,"Vétéran 2",IF(H37&lt;XXX1!$L$43,"Vétéran 1",IF(H37&lt;XXX1!$L$44,"Senior",IF(H37&lt;XXX1!$L$45,"Junior",IF(H37&lt;XXX1!$L$46,"Cadet",IF(H37&lt;XXX1!$L$47,"Minime",IF(H37&lt;XXX1!$L$48,"Benjamin","Poussin"))))))))</f>
        <v>#REF!</v>
      </c>
      <c r="AJ37" s="112" t="e">
        <f t="shared" si="1"/>
        <v>#REF!</v>
      </c>
      <c r="AK37" s="112"/>
      <c r="AL37" s="112"/>
      <c r="IQ37" s="338"/>
      <c r="IR37" s="336"/>
      <c r="IS37" s="337"/>
    </row>
    <row r="38" spans="1:253" ht="21.75" customHeight="1" x14ac:dyDescent="0.4">
      <c r="A38" s="348"/>
      <c r="B38" s="349">
        <v>31</v>
      </c>
      <c r="C38" s="350" t="e">
        <f>IF(#REF!="","",#REF!)</f>
        <v>#REF!</v>
      </c>
      <c r="D38" s="350" t="e">
        <f>IF(#REF!="","",#REF!)</f>
        <v>#REF!</v>
      </c>
      <c r="E38" s="350" t="e">
        <f>IF(#REF!="","",#REF!)</f>
        <v>#REF!</v>
      </c>
      <c r="F38" s="350" t="e">
        <f>IF(#REF!="","",#REF!)</f>
        <v>#REF!</v>
      </c>
      <c r="G38" s="350" t="e">
        <f>IF(#REF!="","",#REF!)</f>
        <v>#REF!</v>
      </c>
      <c r="H38" s="351" t="e">
        <f>IF(#REF!="","",#REF!)</f>
        <v>#REF!</v>
      </c>
      <c r="I38" s="350" t="e">
        <f>IF(#REF!="","",#REF!)</f>
        <v>#REF!</v>
      </c>
      <c r="J38" s="350" t="e">
        <f>IF(#REF!="","",#REF!)</f>
        <v>#REF!</v>
      </c>
      <c r="K38" s="356"/>
      <c r="L38" s="353"/>
      <c r="M38" s="353"/>
      <c r="N38" s="353"/>
      <c r="O38" s="353"/>
      <c r="P38" s="353"/>
      <c r="Q38" s="353"/>
      <c r="R38" s="353"/>
      <c r="S38" s="353"/>
      <c r="T38" s="353"/>
      <c r="U38" s="353"/>
      <c r="V38" s="333"/>
      <c r="W38" s="333"/>
      <c r="X38" s="333"/>
      <c r="Y38" s="333"/>
      <c r="Z38" s="333"/>
      <c r="AA38" s="333"/>
      <c r="AB38" s="333"/>
      <c r="AC38" s="333"/>
      <c r="AD38" s="333"/>
      <c r="AE38" s="333"/>
      <c r="AF38" s="703"/>
      <c r="AG38" s="354" t="e">
        <f t="shared" si="0"/>
        <v>#REF!</v>
      </c>
      <c r="AH38" s="704"/>
      <c r="AI38" s="355" t="e">
        <f>IF(H38&lt;XXX1!$L$41,"Vétéran 3",IF(H38&lt;XXX1!$L$42,"Vétéran 2",IF(H38&lt;XXX1!$L$43,"Vétéran 1",IF(H38&lt;XXX1!$L$44,"Senior",IF(H38&lt;XXX1!$L$45,"Junior",IF(H38&lt;XXX1!$L$46,"Cadet",IF(H38&lt;XXX1!$L$47,"Minime",IF(H38&lt;XXX1!$L$48,"Benjamin","Poussin"))))))))</f>
        <v>#REF!</v>
      </c>
      <c r="AJ38" s="112" t="e">
        <f t="shared" si="1"/>
        <v>#REF!</v>
      </c>
      <c r="AK38" s="112"/>
      <c r="AL38" s="112"/>
      <c r="IQ38" s="338"/>
      <c r="IR38" s="336"/>
      <c r="IS38" s="337"/>
    </row>
    <row r="39" spans="1:253" ht="21.75" customHeight="1" x14ac:dyDescent="0.4">
      <c r="A39" s="348"/>
      <c r="B39" s="349">
        <v>32</v>
      </c>
      <c r="C39" s="350" t="e">
        <f>IF(#REF!="","",#REF!)</f>
        <v>#REF!</v>
      </c>
      <c r="D39" s="350" t="e">
        <f>IF(#REF!="","",#REF!)</f>
        <v>#REF!</v>
      </c>
      <c r="E39" s="350" t="e">
        <f>IF(#REF!="","",#REF!)</f>
        <v>#REF!</v>
      </c>
      <c r="F39" s="350" t="e">
        <f>IF(#REF!="","",#REF!)</f>
        <v>#REF!</v>
      </c>
      <c r="G39" s="350" t="e">
        <f>IF(#REF!="","",#REF!)</f>
        <v>#REF!</v>
      </c>
      <c r="H39" s="351" t="e">
        <f>IF(#REF!="","",#REF!)</f>
        <v>#REF!</v>
      </c>
      <c r="I39" s="350" t="e">
        <f>IF(#REF!="","",#REF!)</f>
        <v>#REF!</v>
      </c>
      <c r="J39" s="350" t="e">
        <f>IF(#REF!="","",#REF!)</f>
        <v>#REF!</v>
      </c>
      <c r="K39" s="356"/>
      <c r="L39" s="353"/>
      <c r="M39" s="353"/>
      <c r="N39" s="353"/>
      <c r="O39" s="353"/>
      <c r="P39" s="353"/>
      <c r="Q39" s="353"/>
      <c r="R39" s="353"/>
      <c r="S39" s="353"/>
      <c r="T39" s="353"/>
      <c r="U39" s="353"/>
      <c r="V39" s="333"/>
      <c r="W39" s="333"/>
      <c r="X39" s="333"/>
      <c r="Y39" s="333"/>
      <c r="Z39" s="333"/>
      <c r="AA39" s="333"/>
      <c r="AB39" s="333"/>
      <c r="AC39" s="333"/>
      <c r="AD39" s="333"/>
      <c r="AE39" s="333"/>
      <c r="AF39" s="703"/>
      <c r="AG39" s="354" t="e">
        <f t="shared" si="0"/>
        <v>#REF!</v>
      </c>
      <c r="AH39" s="704"/>
      <c r="AI39" s="355" t="e">
        <f>IF(H39&lt;XXX1!$L$41,"Vétéran 3",IF(H39&lt;XXX1!$L$42,"Vétéran 2",IF(H39&lt;XXX1!$L$43,"Vétéran 1",IF(H39&lt;XXX1!$L$44,"Senior",IF(H39&lt;XXX1!$L$45,"Junior",IF(H39&lt;XXX1!$L$46,"Cadet",IF(H39&lt;XXX1!$L$47,"Minime",IF(H39&lt;XXX1!$L$48,"Benjamin","Poussin"))))))))</f>
        <v>#REF!</v>
      </c>
      <c r="AJ39" s="112" t="e">
        <f t="shared" si="1"/>
        <v>#REF!</v>
      </c>
      <c r="AK39" s="112"/>
      <c r="AL39" s="112"/>
      <c r="IQ39" s="338"/>
      <c r="IR39" s="336"/>
      <c r="IS39" s="337"/>
    </row>
    <row r="40" spans="1:253" ht="21.75" customHeight="1" x14ac:dyDescent="0.4">
      <c r="A40" s="348"/>
      <c r="B40" s="349">
        <v>33</v>
      </c>
      <c r="C40" s="350" t="e">
        <f>IF(#REF!="","",#REF!)</f>
        <v>#REF!</v>
      </c>
      <c r="D40" s="350" t="e">
        <f>IF(#REF!="","",#REF!)</f>
        <v>#REF!</v>
      </c>
      <c r="E40" s="350" t="e">
        <f>IF(#REF!="","",#REF!)</f>
        <v>#REF!</v>
      </c>
      <c r="F40" s="350" t="e">
        <f>IF(#REF!="","",#REF!)</f>
        <v>#REF!</v>
      </c>
      <c r="G40" s="350" t="e">
        <f>IF(#REF!="","",#REF!)</f>
        <v>#REF!</v>
      </c>
      <c r="H40" s="351" t="e">
        <f>IF(#REF!="","",#REF!)</f>
        <v>#REF!</v>
      </c>
      <c r="I40" s="350" t="e">
        <f>IF(#REF!="","",#REF!)</f>
        <v>#REF!</v>
      </c>
      <c r="J40" s="350" t="e">
        <f>IF(#REF!="","",#REF!)</f>
        <v>#REF!</v>
      </c>
      <c r="K40" s="356"/>
      <c r="L40" s="353"/>
      <c r="M40" s="353"/>
      <c r="N40" s="353"/>
      <c r="O40" s="353"/>
      <c r="P40" s="353"/>
      <c r="Q40" s="353"/>
      <c r="R40" s="353"/>
      <c r="S40" s="353"/>
      <c r="T40" s="353"/>
      <c r="U40" s="353"/>
      <c r="V40" s="333"/>
      <c r="W40" s="333"/>
      <c r="X40" s="333"/>
      <c r="Y40" s="333"/>
      <c r="Z40" s="333"/>
      <c r="AA40" s="333"/>
      <c r="AB40" s="333"/>
      <c r="AC40" s="333"/>
      <c r="AD40" s="333"/>
      <c r="AE40" s="333"/>
      <c r="AF40" s="703"/>
      <c r="AG40" s="354" t="e">
        <f t="shared" ref="AG40:AG68" si="2">IF(H40&lt;$E$87,"Vétéran 3",IF(H40&lt;$E$88,"Vétéran 2",IF(H40&lt;$E$89,"Vétéran 1",IF(H40&lt;$E$90,"Senior",IF(H40&lt;$E$91,"Junior",IF(H40&lt;$E$92,"Cadet",IF(H40&lt;$E$93,"Minime",IF(H40&lt;$E$94,"Benjamin","Poussin"))))))))</f>
        <v>#REF!</v>
      </c>
      <c r="AH40" s="704"/>
      <c r="AI40" s="355" t="e">
        <f>IF(H40&lt;XXX1!$L$41,"Vétéran 3",IF(H40&lt;XXX1!$L$42,"Vétéran 2",IF(H40&lt;XXX1!$L$43,"Vétéran 1",IF(H40&lt;XXX1!$L$44,"Senior",IF(H40&lt;XXX1!$L$45,"Junior",IF(H40&lt;XXX1!$L$46,"Cadet",IF(H40&lt;XXX1!$L$47,"Minime",IF(H40&lt;XXX1!$L$48,"Benjamin","Poussin"))))))))</f>
        <v>#REF!</v>
      </c>
      <c r="AJ40" s="112" t="e">
        <f t="shared" ref="AJ40:AJ68" si="3">IF(G40="F",1,"")</f>
        <v>#REF!</v>
      </c>
      <c r="AK40" s="112"/>
      <c r="AL40" s="112"/>
      <c r="IQ40" s="338"/>
      <c r="IR40" s="336"/>
      <c r="IS40" s="337"/>
    </row>
    <row r="41" spans="1:253" ht="21.75" customHeight="1" x14ac:dyDescent="0.4">
      <c r="A41" s="348"/>
      <c r="B41" s="349">
        <v>34</v>
      </c>
      <c r="C41" s="350" t="e">
        <f>IF(#REF!="","",#REF!)</f>
        <v>#REF!</v>
      </c>
      <c r="D41" s="350" t="e">
        <f>IF(#REF!="","",#REF!)</f>
        <v>#REF!</v>
      </c>
      <c r="E41" s="350" t="e">
        <f>IF(#REF!="","",#REF!)</f>
        <v>#REF!</v>
      </c>
      <c r="F41" s="350" t="e">
        <f>IF(#REF!="","",#REF!)</f>
        <v>#REF!</v>
      </c>
      <c r="G41" s="350" t="e">
        <f>IF(#REF!="","",#REF!)</f>
        <v>#REF!</v>
      </c>
      <c r="H41" s="351" t="e">
        <f>IF(#REF!="","",#REF!)</f>
        <v>#REF!</v>
      </c>
      <c r="I41" s="350" t="e">
        <f>IF(#REF!="","",#REF!)</f>
        <v>#REF!</v>
      </c>
      <c r="J41" s="350" t="e">
        <f>IF(#REF!="","",#REF!)</f>
        <v>#REF!</v>
      </c>
      <c r="K41" s="356"/>
      <c r="L41" s="353"/>
      <c r="M41" s="353"/>
      <c r="N41" s="353"/>
      <c r="O41" s="353"/>
      <c r="P41" s="353"/>
      <c r="Q41" s="353"/>
      <c r="R41" s="353"/>
      <c r="S41" s="353"/>
      <c r="T41" s="353"/>
      <c r="U41" s="353"/>
      <c r="V41" s="333"/>
      <c r="W41" s="333"/>
      <c r="X41" s="333"/>
      <c r="Y41" s="333"/>
      <c r="Z41" s="333"/>
      <c r="AA41" s="333"/>
      <c r="AB41" s="333"/>
      <c r="AC41" s="333"/>
      <c r="AD41" s="333"/>
      <c r="AE41" s="333"/>
      <c r="AF41" s="703"/>
      <c r="AG41" s="354" t="e">
        <f t="shared" si="2"/>
        <v>#REF!</v>
      </c>
      <c r="AH41" s="704"/>
      <c r="AI41" s="355" t="e">
        <f>IF(H41&lt;XXX1!$L$41,"Vétéran 3",IF(H41&lt;XXX1!$L$42,"Vétéran 2",IF(H41&lt;XXX1!$L$43,"Vétéran 1",IF(H41&lt;XXX1!$L$44,"Senior",IF(H41&lt;XXX1!$L$45,"Junior",IF(H41&lt;XXX1!$L$46,"Cadet",IF(H41&lt;XXX1!$L$47,"Minime",IF(H41&lt;XXX1!$L$48,"Benjamin","Poussin"))))))))</f>
        <v>#REF!</v>
      </c>
      <c r="AJ41" s="112" t="e">
        <f t="shared" si="3"/>
        <v>#REF!</v>
      </c>
      <c r="AK41" s="112"/>
      <c r="AL41" s="112"/>
      <c r="IQ41" s="338" t="s">
        <v>11</v>
      </c>
      <c r="IR41" s="336" t="e">
        <f>XXX1!#REF!</f>
        <v>#REF!</v>
      </c>
      <c r="IS41" s="337" t="s">
        <v>42</v>
      </c>
    </row>
    <row r="42" spans="1:253" ht="21.75" customHeight="1" x14ac:dyDescent="0.4">
      <c r="A42" s="348"/>
      <c r="B42" s="349">
        <v>35</v>
      </c>
      <c r="C42" s="350" t="e">
        <f>IF(#REF!="","",#REF!)</f>
        <v>#REF!</v>
      </c>
      <c r="D42" s="350" t="e">
        <f>IF(#REF!="","",#REF!)</f>
        <v>#REF!</v>
      </c>
      <c r="E42" s="350" t="e">
        <f>IF(#REF!="","",#REF!)</f>
        <v>#REF!</v>
      </c>
      <c r="F42" s="350" t="e">
        <f>IF(#REF!="","",#REF!)</f>
        <v>#REF!</v>
      </c>
      <c r="G42" s="350" t="e">
        <f>IF(#REF!="","",#REF!)</f>
        <v>#REF!</v>
      </c>
      <c r="H42" s="351" t="e">
        <f>IF(#REF!="","",#REF!)</f>
        <v>#REF!</v>
      </c>
      <c r="I42" s="350" t="e">
        <f>IF(#REF!="","",#REF!)</f>
        <v>#REF!</v>
      </c>
      <c r="J42" s="350" t="e">
        <f>IF(#REF!="","",#REF!)</f>
        <v>#REF!</v>
      </c>
      <c r="K42" s="356"/>
      <c r="L42" s="353"/>
      <c r="M42" s="353"/>
      <c r="N42" s="353"/>
      <c r="O42" s="353"/>
      <c r="P42" s="353"/>
      <c r="Q42" s="353"/>
      <c r="R42" s="353"/>
      <c r="S42" s="353"/>
      <c r="T42" s="353"/>
      <c r="U42" s="353"/>
      <c r="V42" s="333"/>
      <c r="W42" s="333"/>
      <c r="X42" s="333"/>
      <c r="Y42" s="333"/>
      <c r="Z42" s="333"/>
      <c r="AA42" s="333"/>
      <c r="AB42" s="333"/>
      <c r="AC42" s="333"/>
      <c r="AD42" s="333"/>
      <c r="AE42" s="333"/>
      <c r="AF42" s="703"/>
      <c r="AG42" s="354" t="e">
        <f t="shared" si="2"/>
        <v>#REF!</v>
      </c>
      <c r="AH42" s="704"/>
      <c r="AI42" s="355" t="e">
        <f>IF(H42&lt;XXX1!$L$41,"Vétéran 3",IF(H42&lt;XXX1!$L$42,"Vétéran 2",IF(H42&lt;XXX1!$L$43,"Vétéran 1",IF(H42&lt;XXX1!$L$44,"Senior",IF(H42&lt;XXX1!$L$45,"Junior",IF(H42&lt;XXX1!$L$46,"Cadet",IF(H42&lt;XXX1!$L$47,"Minime",IF(H42&lt;XXX1!$L$48,"Benjamin","Poussin"))))))))</f>
        <v>#REF!</v>
      </c>
      <c r="AJ42" s="112" t="e">
        <f t="shared" si="3"/>
        <v>#REF!</v>
      </c>
      <c r="IQ42" s="338" t="s">
        <v>11</v>
      </c>
      <c r="IR42" s="336" t="e">
        <f>XXX1!#REF!</f>
        <v>#REF!</v>
      </c>
      <c r="IS42" s="337" t="s">
        <v>43</v>
      </c>
    </row>
    <row r="43" spans="1:253" ht="21.75" customHeight="1" x14ac:dyDescent="0.4">
      <c r="A43" s="348"/>
      <c r="B43" s="349">
        <v>36</v>
      </c>
      <c r="C43" s="350" t="e">
        <f>IF(#REF!="","",#REF!)</f>
        <v>#REF!</v>
      </c>
      <c r="D43" s="350" t="e">
        <f>IF(#REF!="","",#REF!)</f>
        <v>#REF!</v>
      </c>
      <c r="E43" s="350" t="e">
        <f>IF(#REF!="","",#REF!)</f>
        <v>#REF!</v>
      </c>
      <c r="F43" s="350" t="e">
        <f>IF(#REF!="","",#REF!)</f>
        <v>#REF!</v>
      </c>
      <c r="G43" s="350" t="e">
        <f>IF(#REF!="","",#REF!)</f>
        <v>#REF!</v>
      </c>
      <c r="H43" s="351" t="e">
        <f>IF(#REF!="","",#REF!)</f>
        <v>#REF!</v>
      </c>
      <c r="I43" s="350" t="e">
        <f>IF(#REF!="","",#REF!)</f>
        <v>#REF!</v>
      </c>
      <c r="J43" s="350" t="e">
        <f>IF(#REF!="","",#REF!)</f>
        <v>#REF!</v>
      </c>
      <c r="K43" s="356"/>
      <c r="L43" s="353"/>
      <c r="M43" s="353"/>
      <c r="N43" s="353"/>
      <c r="O43" s="353"/>
      <c r="P43" s="353"/>
      <c r="Q43" s="353"/>
      <c r="R43" s="353"/>
      <c r="S43" s="353"/>
      <c r="T43" s="353"/>
      <c r="U43" s="353"/>
      <c r="V43" s="333"/>
      <c r="W43" s="333"/>
      <c r="X43" s="333"/>
      <c r="Y43" s="333"/>
      <c r="Z43" s="333"/>
      <c r="AA43" s="333"/>
      <c r="AB43" s="333"/>
      <c r="AC43" s="333"/>
      <c r="AD43" s="333"/>
      <c r="AE43" s="333"/>
      <c r="AF43" s="703"/>
      <c r="AG43" s="354" t="e">
        <f t="shared" si="2"/>
        <v>#REF!</v>
      </c>
      <c r="AH43" s="704"/>
      <c r="AI43" s="355" t="e">
        <f>IF(H43&lt;XXX1!$L$41,"Vétéran 3",IF(H43&lt;XXX1!$L$42,"Vétéran 2",IF(H43&lt;XXX1!$L$43,"Vétéran 1",IF(H43&lt;XXX1!$L$44,"Senior",IF(H43&lt;XXX1!$L$45,"Junior",IF(H43&lt;XXX1!$L$46,"Cadet",IF(H43&lt;XXX1!$L$47,"Minime",IF(H43&lt;XXX1!$L$48,"Benjamin","Poussin"))))))))</f>
        <v>#REF!</v>
      </c>
      <c r="AJ43" s="112" t="e">
        <f t="shared" si="3"/>
        <v>#REF!</v>
      </c>
      <c r="IQ43" s="338" t="s">
        <v>11</v>
      </c>
      <c r="IR43" s="336" t="e">
        <f>XXX1!#REF!</f>
        <v>#REF!</v>
      </c>
      <c r="IS43" s="337" t="s">
        <v>44</v>
      </c>
    </row>
    <row r="44" spans="1:253" ht="21.75" customHeight="1" x14ac:dyDescent="0.4">
      <c r="A44" s="348"/>
      <c r="B44" s="349">
        <v>37</v>
      </c>
      <c r="C44" s="350" t="e">
        <f>IF(#REF!="","",#REF!)</f>
        <v>#REF!</v>
      </c>
      <c r="D44" s="350" t="e">
        <f>IF(#REF!="","",#REF!)</f>
        <v>#REF!</v>
      </c>
      <c r="E44" s="350" t="e">
        <f>IF(#REF!="","",#REF!)</f>
        <v>#REF!</v>
      </c>
      <c r="F44" s="350" t="e">
        <f>IF(#REF!="","",#REF!)</f>
        <v>#REF!</v>
      </c>
      <c r="G44" s="350" t="e">
        <f>IF(#REF!="","",#REF!)</f>
        <v>#REF!</v>
      </c>
      <c r="H44" s="351" t="e">
        <f>IF(#REF!="","",#REF!)</f>
        <v>#REF!</v>
      </c>
      <c r="I44" s="350" t="e">
        <f>IF(#REF!="","",#REF!)</f>
        <v>#REF!</v>
      </c>
      <c r="J44" s="350" t="e">
        <f>IF(#REF!="","",#REF!)</f>
        <v>#REF!</v>
      </c>
      <c r="K44" s="356"/>
      <c r="L44" s="353"/>
      <c r="M44" s="353"/>
      <c r="N44" s="353"/>
      <c r="O44" s="353"/>
      <c r="P44" s="353"/>
      <c r="Q44" s="353"/>
      <c r="R44" s="353"/>
      <c r="S44" s="353"/>
      <c r="T44" s="353"/>
      <c r="U44" s="353"/>
      <c r="V44" s="333"/>
      <c r="W44" s="333"/>
      <c r="X44" s="333"/>
      <c r="Y44" s="333"/>
      <c r="Z44" s="333"/>
      <c r="AA44" s="333"/>
      <c r="AB44" s="333"/>
      <c r="AC44" s="333"/>
      <c r="AD44" s="333"/>
      <c r="AE44" s="333"/>
      <c r="AF44" s="703"/>
      <c r="AG44" s="354" t="e">
        <f t="shared" si="2"/>
        <v>#REF!</v>
      </c>
      <c r="AH44" s="704"/>
      <c r="AI44" s="355" t="e">
        <f>IF(H44&lt;XXX1!$L$41,"Vétéran 3",IF(H44&lt;XXX1!$L$42,"Vétéran 2",IF(H44&lt;XXX1!$L$43,"Vétéran 1",IF(H44&lt;XXX1!$L$44,"Senior",IF(H44&lt;XXX1!$L$45,"Junior",IF(H44&lt;XXX1!$L$46,"Cadet",IF(H44&lt;XXX1!$L$47,"Minime",IF(H44&lt;XXX1!$L$48,"Benjamin","Poussin"))))))))</f>
        <v>#REF!</v>
      </c>
      <c r="AJ44" s="112" t="e">
        <f t="shared" si="3"/>
        <v>#REF!</v>
      </c>
      <c r="AL44" s="357"/>
      <c r="IQ44" s="358" t="s">
        <v>45</v>
      </c>
      <c r="IR44" s="336" t="e">
        <f>XXX1!#REF!</f>
        <v>#REF!</v>
      </c>
      <c r="IS44" s="359" t="s">
        <v>46</v>
      </c>
    </row>
    <row r="45" spans="1:253" ht="21.75" customHeight="1" x14ac:dyDescent="0.4">
      <c r="A45" s="348"/>
      <c r="B45" s="349">
        <v>38</v>
      </c>
      <c r="C45" s="350" t="e">
        <f>IF(#REF!="","",#REF!)</f>
        <v>#REF!</v>
      </c>
      <c r="D45" s="350" t="e">
        <f>IF(#REF!="","",#REF!)</f>
        <v>#REF!</v>
      </c>
      <c r="E45" s="350" t="e">
        <f>IF(#REF!="","",#REF!)</f>
        <v>#REF!</v>
      </c>
      <c r="F45" s="350" t="e">
        <f>IF(#REF!="","",#REF!)</f>
        <v>#REF!</v>
      </c>
      <c r="G45" s="350" t="e">
        <f>IF(#REF!="","",#REF!)</f>
        <v>#REF!</v>
      </c>
      <c r="H45" s="351" t="e">
        <f>IF(#REF!="","",#REF!)</f>
        <v>#REF!</v>
      </c>
      <c r="I45" s="350" t="e">
        <f>IF(#REF!="","",#REF!)</f>
        <v>#REF!</v>
      </c>
      <c r="J45" s="350" t="e">
        <f>IF(#REF!="","",#REF!)</f>
        <v>#REF!</v>
      </c>
      <c r="K45" s="356"/>
      <c r="L45" s="353"/>
      <c r="M45" s="353"/>
      <c r="N45" s="353"/>
      <c r="O45" s="353"/>
      <c r="P45" s="353"/>
      <c r="Q45" s="353"/>
      <c r="R45" s="353"/>
      <c r="S45" s="353"/>
      <c r="T45" s="353"/>
      <c r="U45" s="353"/>
      <c r="V45" s="333"/>
      <c r="W45" s="333"/>
      <c r="X45" s="333"/>
      <c r="Y45" s="333"/>
      <c r="Z45" s="333"/>
      <c r="AA45" s="333"/>
      <c r="AB45" s="333"/>
      <c r="AC45" s="333"/>
      <c r="AD45" s="333"/>
      <c r="AE45" s="333"/>
      <c r="AF45" s="703"/>
      <c r="AG45" s="354" t="e">
        <f t="shared" si="2"/>
        <v>#REF!</v>
      </c>
      <c r="AH45" s="704"/>
      <c r="AI45" s="355" t="e">
        <f>IF(H45&lt;XXX1!$L$41,"Vétéran 3",IF(H45&lt;XXX1!$L$42,"Vétéran 2",IF(H45&lt;XXX1!$L$43,"Vétéran 1",IF(H45&lt;XXX1!$L$44,"Senior",IF(H45&lt;XXX1!$L$45,"Junior",IF(H45&lt;XXX1!$L$46,"Cadet",IF(H45&lt;XXX1!$L$47,"Minime",IF(H45&lt;XXX1!$L$48,"Benjamin","Poussin"))))))))</f>
        <v>#REF!</v>
      </c>
      <c r="AJ45" s="112" t="e">
        <f t="shared" si="3"/>
        <v>#REF!</v>
      </c>
    </row>
    <row r="46" spans="1:253" ht="21.75" customHeight="1" x14ac:dyDescent="0.4">
      <c r="A46" s="348"/>
      <c r="B46" s="349">
        <v>39</v>
      </c>
      <c r="C46" s="350" t="e">
        <f>IF(#REF!="","",#REF!)</f>
        <v>#REF!</v>
      </c>
      <c r="D46" s="350" t="e">
        <f>IF(#REF!="","",#REF!)</f>
        <v>#REF!</v>
      </c>
      <c r="E46" s="350" t="e">
        <f>IF(#REF!="","",#REF!)</f>
        <v>#REF!</v>
      </c>
      <c r="F46" s="350" t="e">
        <f>IF(#REF!="","",#REF!)</f>
        <v>#REF!</v>
      </c>
      <c r="G46" s="350" t="e">
        <f>IF(#REF!="","",#REF!)</f>
        <v>#REF!</v>
      </c>
      <c r="H46" s="351" t="e">
        <f>IF(#REF!="","",#REF!)</f>
        <v>#REF!</v>
      </c>
      <c r="I46" s="350" t="e">
        <f>IF(#REF!="","",#REF!)</f>
        <v>#REF!</v>
      </c>
      <c r="J46" s="350" t="e">
        <f>IF(#REF!="","",#REF!)</f>
        <v>#REF!</v>
      </c>
      <c r="K46" s="356"/>
      <c r="L46" s="353"/>
      <c r="M46" s="353"/>
      <c r="N46" s="353"/>
      <c r="O46" s="353"/>
      <c r="P46" s="353"/>
      <c r="Q46" s="353"/>
      <c r="R46" s="353"/>
      <c r="S46" s="353"/>
      <c r="T46" s="353"/>
      <c r="U46" s="353"/>
      <c r="V46" s="333"/>
      <c r="W46" s="333"/>
      <c r="X46" s="333"/>
      <c r="Y46" s="333"/>
      <c r="Z46" s="333"/>
      <c r="AA46" s="333"/>
      <c r="AB46" s="333"/>
      <c r="AC46" s="333"/>
      <c r="AD46" s="333"/>
      <c r="AE46" s="333"/>
      <c r="AF46" s="703"/>
      <c r="AG46" s="354" t="e">
        <f t="shared" si="2"/>
        <v>#REF!</v>
      </c>
      <c r="AH46" s="704"/>
      <c r="AI46" s="355" t="e">
        <f>IF(H46&lt;XXX1!$L$41,"Vétéran 3",IF(H46&lt;XXX1!$L$42,"Vétéran 2",IF(H46&lt;XXX1!$L$43,"Vétéran 1",IF(H46&lt;XXX1!$L$44,"Senior",IF(H46&lt;XXX1!$L$45,"Junior",IF(H46&lt;XXX1!$L$46,"Cadet",IF(H46&lt;XXX1!$L$47,"Minime",IF(H46&lt;XXX1!$L$48,"Benjamin","Poussin"))))))))</f>
        <v>#REF!</v>
      </c>
      <c r="AJ46" s="112" t="e">
        <f t="shared" si="3"/>
        <v>#REF!</v>
      </c>
    </row>
    <row r="47" spans="1:253" ht="21.75" customHeight="1" x14ac:dyDescent="0.4">
      <c r="A47" s="348"/>
      <c r="B47" s="349">
        <v>40</v>
      </c>
      <c r="C47" s="350" t="e">
        <f>IF(#REF!="","",#REF!)</f>
        <v>#REF!</v>
      </c>
      <c r="D47" s="350" t="e">
        <f>IF(#REF!="","",#REF!)</f>
        <v>#REF!</v>
      </c>
      <c r="E47" s="350" t="e">
        <f>IF(#REF!="","",#REF!)</f>
        <v>#REF!</v>
      </c>
      <c r="F47" s="350" t="e">
        <f>IF(#REF!="","",#REF!)</f>
        <v>#REF!</v>
      </c>
      <c r="G47" s="350" t="e">
        <f>IF(#REF!="","",#REF!)</f>
        <v>#REF!</v>
      </c>
      <c r="H47" s="351" t="e">
        <f>IF(#REF!="","",#REF!)</f>
        <v>#REF!</v>
      </c>
      <c r="I47" s="350" t="e">
        <f>IF(#REF!="","",#REF!)</f>
        <v>#REF!</v>
      </c>
      <c r="J47" s="350" t="e">
        <f>IF(#REF!="","",#REF!)</f>
        <v>#REF!</v>
      </c>
      <c r="K47" s="356"/>
      <c r="L47" s="353"/>
      <c r="M47" s="353"/>
      <c r="N47" s="353"/>
      <c r="O47" s="353"/>
      <c r="P47" s="353"/>
      <c r="Q47" s="353"/>
      <c r="R47" s="353"/>
      <c r="S47" s="353"/>
      <c r="T47" s="353"/>
      <c r="U47" s="353"/>
      <c r="V47" s="333"/>
      <c r="W47" s="333"/>
      <c r="X47" s="333"/>
      <c r="Y47" s="333"/>
      <c r="Z47" s="333"/>
      <c r="AA47" s="333"/>
      <c r="AB47" s="333"/>
      <c r="AC47" s="333"/>
      <c r="AD47" s="333"/>
      <c r="AE47" s="333"/>
      <c r="AF47" s="703"/>
      <c r="AG47" s="354" t="e">
        <f t="shared" si="2"/>
        <v>#REF!</v>
      </c>
      <c r="AH47" s="704"/>
      <c r="AI47" s="355" t="e">
        <f>IF(H47&lt;XXX1!$L$41,"Vétéran 3",IF(H47&lt;XXX1!$L$42,"Vétéran 2",IF(H47&lt;XXX1!$L$43,"Vétéran 1",IF(H47&lt;XXX1!$L$44,"Senior",IF(H47&lt;XXX1!$L$45,"Junior",IF(H47&lt;XXX1!$L$46,"Cadet",IF(H47&lt;XXX1!$L$47,"Minime",IF(H47&lt;XXX1!$L$48,"Benjamin","Poussin"))))))))</f>
        <v>#REF!</v>
      </c>
      <c r="AJ47" s="112" t="e">
        <f t="shared" si="3"/>
        <v>#REF!</v>
      </c>
    </row>
    <row r="48" spans="1:253" ht="21.75" customHeight="1" x14ac:dyDescent="0.4">
      <c r="A48" s="348"/>
      <c r="B48" s="349">
        <v>41</v>
      </c>
      <c r="C48" s="350" t="e">
        <f>IF(#REF!="","",#REF!)</f>
        <v>#REF!</v>
      </c>
      <c r="D48" s="350" t="e">
        <f>IF(#REF!="","",#REF!)</f>
        <v>#REF!</v>
      </c>
      <c r="E48" s="350" t="e">
        <f>IF(#REF!="","",#REF!)</f>
        <v>#REF!</v>
      </c>
      <c r="F48" s="350" t="e">
        <f>IF(#REF!="","",#REF!)</f>
        <v>#REF!</v>
      </c>
      <c r="G48" s="350" t="e">
        <f>IF(#REF!="","",#REF!)</f>
        <v>#REF!</v>
      </c>
      <c r="H48" s="351" t="e">
        <f>IF(#REF!="","",#REF!)</f>
        <v>#REF!</v>
      </c>
      <c r="I48" s="350" t="e">
        <f>IF(#REF!="","",#REF!)</f>
        <v>#REF!</v>
      </c>
      <c r="J48" s="350" t="e">
        <f>IF(#REF!="","",#REF!)</f>
        <v>#REF!</v>
      </c>
      <c r="K48" s="356"/>
      <c r="L48" s="353"/>
      <c r="M48" s="353"/>
      <c r="N48" s="353"/>
      <c r="O48" s="353"/>
      <c r="P48" s="353"/>
      <c r="Q48" s="353"/>
      <c r="R48" s="353"/>
      <c r="S48" s="353"/>
      <c r="T48" s="353"/>
      <c r="U48" s="353"/>
      <c r="V48" s="333"/>
      <c r="W48" s="333"/>
      <c r="X48" s="333"/>
      <c r="Y48" s="333"/>
      <c r="Z48" s="333"/>
      <c r="AA48" s="333"/>
      <c r="AB48" s="333"/>
      <c r="AC48" s="333"/>
      <c r="AD48" s="333"/>
      <c r="AE48" s="333"/>
      <c r="AF48" s="703"/>
      <c r="AG48" s="354" t="e">
        <f t="shared" si="2"/>
        <v>#REF!</v>
      </c>
      <c r="AH48" s="704"/>
      <c r="AI48" s="355" t="e">
        <f>IF(H48&lt;XXX1!$L$41,"Vétéran 3",IF(H48&lt;XXX1!$L$42,"Vétéran 2",IF(H48&lt;XXX1!$L$43,"Vétéran 1",IF(H48&lt;XXX1!$L$44,"Senior",IF(H48&lt;XXX1!$L$45,"Junior",IF(H48&lt;XXX1!$L$46,"Cadet",IF(H48&lt;XXX1!$L$47,"Minime",IF(H48&lt;XXX1!$L$48,"Benjamin","Poussin"))))))))</f>
        <v>#REF!</v>
      </c>
      <c r="AJ48" s="112" t="e">
        <f t="shared" si="3"/>
        <v>#REF!</v>
      </c>
    </row>
    <row r="49" spans="1:36" ht="21.75" customHeight="1" x14ac:dyDescent="0.4">
      <c r="A49" s="348"/>
      <c r="B49" s="349">
        <v>42</v>
      </c>
      <c r="C49" s="350" t="e">
        <f>IF(#REF!="","",#REF!)</f>
        <v>#REF!</v>
      </c>
      <c r="D49" s="350" t="e">
        <f>IF(#REF!="","",#REF!)</f>
        <v>#REF!</v>
      </c>
      <c r="E49" s="350" t="e">
        <f>IF(#REF!="","",#REF!)</f>
        <v>#REF!</v>
      </c>
      <c r="F49" s="350" t="e">
        <f>IF(#REF!="","",#REF!)</f>
        <v>#REF!</v>
      </c>
      <c r="G49" s="350" t="e">
        <f>IF(#REF!="","",#REF!)</f>
        <v>#REF!</v>
      </c>
      <c r="H49" s="351" t="e">
        <f>IF(#REF!="","",#REF!)</f>
        <v>#REF!</v>
      </c>
      <c r="I49" s="350" t="e">
        <f>IF(#REF!="","",#REF!)</f>
        <v>#REF!</v>
      </c>
      <c r="J49" s="350" t="e">
        <f>IF(#REF!="","",#REF!)</f>
        <v>#REF!</v>
      </c>
      <c r="K49" s="356"/>
      <c r="L49" s="353"/>
      <c r="M49" s="353"/>
      <c r="N49" s="353"/>
      <c r="O49" s="353"/>
      <c r="P49" s="353"/>
      <c r="Q49" s="353"/>
      <c r="R49" s="353"/>
      <c r="S49" s="353"/>
      <c r="T49" s="353"/>
      <c r="U49" s="353"/>
      <c r="V49" s="333"/>
      <c r="W49" s="333"/>
      <c r="X49" s="333"/>
      <c r="Y49" s="333"/>
      <c r="Z49" s="333"/>
      <c r="AA49" s="333"/>
      <c r="AB49" s="333"/>
      <c r="AC49" s="333"/>
      <c r="AD49" s="333"/>
      <c r="AE49" s="333"/>
      <c r="AF49" s="703"/>
      <c r="AG49" s="354" t="e">
        <f t="shared" si="2"/>
        <v>#REF!</v>
      </c>
      <c r="AH49" s="704"/>
      <c r="AI49" s="355" t="e">
        <f>IF(H49&lt;XXX1!$L$41,"Vétéran 3",IF(H49&lt;XXX1!$L$42,"Vétéran 2",IF(H49&lt;XXX1!$L$43,"Vétéran 1",IF(H49&lt;XXX1!$L$44,"Senior",IF(H49&lt;XXX1!$L$45,"Junior",IF(H49&lt;XXX1!$L$46,"Cadet",IF(H49&lt;XXX1!$L$47,"Minime",IF(H49&lt;XXX1!$L$48,"Benjamin","Poussin"))))))))</f>
        <v>#REF!</v>
      </c>
      <c r="AJ49" s="112" t="e">
        <f t="shared" si="3"/>
        <v>#REF!</v>
      </c>
    </row>
    <row r="50" spans="1:36" ht="21.75" customHeight="1" x14ac:dyDescent="0.4">
      <c r="A50" s="348"/>
      <c r="B50" s="349">
        <v>43</v>
      </c>
      <c r="C50" s="350" t="e">
        <f>IF(#REF!="","",#REF!)</f>
        <v>#REF!</v>
      </c>
      <c r="D50" s="350" t="e">
        <f>IF(#REF!="","",#REF!)</f>
        <v>#REF!</v>
      </c>
      <c r="E50" s="350" t="e">
        <f>IF(#REF!="","",#REF!)</f>
        <v>#REF!</v>
      </c>
      <c r="F50" s="350" t="e">
        <f>IF(#REF!="","",#REF!)</f>
        <v>#REF!</v>
      </c>
      <c r="G50" s="350" t="e">
        <f>IF(#REF!="","",#REF!)</f>
        <v>#REF!</v>
      </c>
      <c r="H50" s="351" t="e">
        <f>IF(#REF!="","",#REF!)</f>
        <v>#REF!</v>
      </c>
      <c r="I50" s="350" t="e">
        <f>IF(#REF!="","",#REF!)</f>
        <v>#REF!</v>
      </c>
      <c r="J50" s="350" t="e">
        <f>IF(#REF!="","",#REF!)</f>
        <v>#REF!</v>
      </c>
      <c r="K50" s="356"/>
      <c r="L50" s="353"/>
      <c r="M50" s="353"/>
      <c r="N50" s="353"/>
      <c r="O50" s="353"/>
      <c r="P50" s="353"/>
      <c r="Q50" s="353"/>
      <c r="R50" s="353"/>
      <c r="S50" s="353"/>
      <c r="T50" s="353"/>
      <c r="U50" s="353"/>
      <c r="V50" s="333"/>
      <c r="W50" s="333"/>
      <c r="X50" s="333"/>
      <c r="Y50" s="333"/>
      <c r="Z50" s="333"/>
      <c r="AA50" s="333"/>
      <c r="AB50" s="333"/>
      <c r="AC50" s="333"/>
      <c r="AD50" s="333"/>
      <c r="AE50" s="333"/>
      <c r="AF50" s="703"/>
      <c r="AG50" s="354" t="e">
        <f t="shared" si="2"/>
        <v>#REF!</v>
      </c>
      <c r="AH50" s="704"/>
      <c r="AI50" s="355" t="e">
        <f>IF(H50&lt;XXX1!$L$41,"Vétéran 3",IF(H50&lt;XXX1!$L$42,"Vétéran 2",IF(H50&lt;XXX1!$L$43,"Vétéran 1",IF(H50&lt;XXX1!$L$44,"Senior",IF(H50&lt;XXX1!$L$45,"Junior",IF(H50&lt;XXX1!$L$46,"Cadet",IF(H50&lt;XXX1!$L$47,"Minime",IF(H50&lt;XXX1!$L$48,"Benjamin","Poussin"))))))))</f>
        <v>#REF!</v>
      </c>
      <c r="AJ50" s="112" t="e">
        <f t="shared" si="3"/>
        <v>#REF!</v>
      </c>
    </row>
    <row r="51" spans="1:36" ht="21.75" customHeight="1" x14ac:dyDescent="0.4">
      <c r="A51" s="348"/>
      <c r="B51" s="349">
        <v>44</v>
      </c>
      <c r="C51" s="350" t="e">
        <f>IF(#REF!="","",#REF!)</f>
        <v>#REF!</v>
      </c>
      <c r="D51" s="350" t="e">
        <f>IF(#REF!="","",#REF!)</f>
        <v>#REF!</v>
      </c>
      <c r="E51" s="350" t="e">
        <f>IF(#REF!="","",#REF!)</f>
        <v>#REF!</v>
      </c>
      <c r="F51" s="350" t="e">
        <f>IF(#REF!="","",#REF!)</f>
        <v>#REF!</v>
      </c>
      <c r="G51" s="350" t="e">
        <f>IF(#REF!="","",#REF!)</f>
        <v>#REF!</v>
      </c>
      <c r="H51" s="351" t="e">
        <f>IF(#REF!="","",#REF!)</f>
        <v>#REF!</v>
      </c>
      <c r="I51" s="350" t="e">
        <f>IF(#REF!="","",#REF!)</f>
        <v>#REF!</v>
      </c>
      <c r="J51" s="350" t="e">
        <f>IF(#REF!="","",#REF!)</f>
        <v>#REF!</v>
      </c>
      <c r="K51" s="356"/>
      <c r="L51" s="353"/>
      <c r="M51" s="353"/>
      <c r="N51" s="353"/>
      <c r="O51" s="353"/>
      <c r="P51" s="353"/>
      <c r="Q51" s="353"/>
      <c r="R51" s="353"/>
      <c r="S51" s="353"/>
      <c r="T51" s="353"/>
      <c r="U51" s="353"/>
      <c r="V51" s="333"/>
      <c r="W51" s="333"/>
      <c r="X51" s="333"/>
      <c r="Y51" s="333"/>
      <c r="Z51" s="333"/>
      <c r="AA51" s="333"/>
      <c r="AB51" s="333"/>
      <c r="AC51" s="333"/>
      <c r="AD51" s="333"/>
      <c r="AE51" s="333"/>
      <c r="AF51" s="703"/>
      <c r="AG51" s="354" t="e">
        <f t="shared" si="2"/>
        <v>#REF!</v>
      </c>
      <c r="AH51" s="704"/>
      <c r="AI51" s="355" t="e">
        <f>IF(H51&lt;XXX1!$L$41,"Vétéran 3",IF(H51&lt;XXX1!$L$42,"Vétéran 2",IF(H51&lt;XXX1!$L$43,"Vétéran 1",IF(H51&lt;XXX1!$L$44,"Senior",IF(H51&lt;XXX1!$L$45,"Junior",IF(H51&lt;XXX1!$L$46,"Cadet",IF(H51&lt;XXX1!$L$47,"Minime",IF(H51&lt;XXX1!$L$48,"Benjamin","Poussin"))))))))</f>
        <v>#REF!</v>
      </c>
      <c r="AJ51" s="112" t="e">
        <f t="shared" si="3"/>
        <v>#REF!</v>
      </c>
    </row>
    <row r="52" spans="1:36" ht="21.75" customHeight="1" x14ac:dyDescent="0.4">
      <c r="A52" s="348"/>
      <c r="B52" s="349">
        <v>45</v>
      </c>
      <c r="C52" s="350" t="e">
        <f>IF(#REF!="","",#REF!)</f>
        <v>#REF!</v>
      </c>
      <c r="D52" s="350" t="e">
        <f>IF(#REF!="","",#REF!)</f>
        <v>#REF!</v>
      </c>
      <c r="E52" s="350" t="e">
        <f>IF(#REF!="","",#REF!)</f>
        <v>#REF!</v>
      </c>
      <c r="F52" s="350" t="e">
        <f>IF(#REF!="","",#REF!)</f>
        <v>#REF!</v>
      </c>
      <c r="G52" s="350" t="e">
        <f>IF(#REF!="","",#REF!)</f>
        <v>#REF!</v>
      </c>
      <c r="H52" s="351" t="e">
        <f>IF(#REF!="","",#REF!)</f>
        <v>#REF!</v>
      </c>
      <c r="I52" s="350" t="e">
        <f>IF(#REF!="","",#REF!)</f>
        <v>#REF!</v>
      </c>
      <c r="J52" s="350" t="e">
        <f>IF(#REF!="","",#REF!)</f>
        <v>#REF!</v>
      </c>
      <c r="K52" s="356"/>
      <c r="L52" s="353"/>
      <c r="M52" s="353"/>
      <c r="N52" s="353"/>
      <c r="O52" s="353"/>
      <c r="P52" s="353"/>
      <c r="Q52" s="353"/>
      <c r="R52" s="353"/>
      <c r="S52" s="353"/>
      <c r="T52" s="353"/>
      <c r="U52" s="353"/>
      <c r="V52" s="333"/>
      <c r="W52" s="333"/>
      <c r="X52" s="333"/>
      <c r="Y52" s="333"/>
      <c r="Z52" s="333"/>
      <c r="AA52" s="333"/>
      <c r="AB52" s="333"/>
      <c r="AC52" s="333"/>
      <c r="AD52" s="333"/>
      <c r="AE52" s="333"/>
      <c r="AF52" s="703"/>
      <c r="AG52" s="354" t="e">
        <f t="shared" si="2"/>
        <v>#REF!</v>
      </c>
      <c r="AH52" s="704"/>
      <c r="AI52" s="355" t="e">
        <f>IF(H52&lt;XXX1!$L$41,"Vétéran 3",IF(H52&lt;XXX1!$L$42,"Vétéran 2",IF(H52&lt;XXX1!$L$43,"Vétéran 1",IF(H52&lt;XXX1!$L$44,"Senior",IF(H52&lt;XXX1!$L$45,"Junior",IF(H52&lt;XXX1!$L$46,"Cadet",IF(H52&lt;XXX1!$L$47,"Minime",IF(H52&lt;XXX1!$L$48,"Benjamin","Poussin"))))))))</f>
        <v>#REF!</v>
      </c>
      <c r="AJ52" s="112" t="e">
        <f t="shared" si="3"/>
        <v>#REF!</v>
      </c>
    </row>
    <row r="53" spans="1:36" ht="21.75" customHeight="1" x14ac:dyDescent="0.4">
      <c r="A53" s="348"/>
      <c r="B53" s="349">
        <v>46</v>
      </c>
      <c r="C53" s="350" t="e">
        <f>IF(#REF!="","",#REF!)</f>
        <v>#REF!</v>
      </c>
      <c r="D53" s="350" t="e">
        <f>IF(#REF!="","",#REF!)</f>
        <v>#REF!</v>
      </c>
      <c r="E53" s="350" t="e">
        <f>IF(#REF!="","",#REF!)</f>
        <v>#REF!</v>
      </c>
      <c r="F53" s="350" t="e">
        <f>IF(#REF!="","",#REF!)</f>
        <v>#REF!</v>
      </c>
      <c r="G53" s="350" t="e">
        <f>IF(#REF!="","",#REF!)</f>
        <v>#REF!</v>
      </c>
      <c r="H53" s="351" t="e">
        <f>IF(#REF!="","",#REF!)</f>
        <v>#REF!</v>
      </c>
      <c r="I53" s="350" t="e">
        <f>IF(#REF!="","",#REF!)</f>
        <v>#REF!</v>
      </c>
      <c r="J53" s="350" t="e">
        <f>IF(#REF!="","",#REF!)</f>
        <v>#REF!</v>
      </c>
      <c r="K53" s="356"/>
      <c r="L53" s="353"/>
      <c r="M53" s="353"/>
      <c r="N53" s="353"/>
      <c r="O53" s="353"/>
      <c r="P53" s="353"/>
      <c r="Q53" s="353"/>
      <c r="R53" s="353"/>
      <c r="S53" s="353"/>
      <c r="T53" s="353"/>
      <c r="U53" s="353"/>
      <c r="V53" s="333"/>
      <c r="W53" s="333"/>
      <c r="X53" s="333"/>
      <c r="Y53" s="333"/>
      <c r="Z53" s="333"/>
      <c r="AA53" s="333"/>
      <c r="AB53" s="333"/>
      <c r="AC53" s="333"/>
      <c r="AD53" s="333"/>
      <c r="AE53" s="333"/>
      <c r="AF53" s="703"/>
      <c r="AG53" s="354" t="e">
        <f t="shared" si="2"/>
        <v>#REF!</v>
      </c>
      <c r="AH53" s="704"/>
      <c r="AI53" s="355" t="e">
        <f>IF(H53&lt;XXX1!$L$41,"Vétéran 3",IF(H53&lt;XXX1!$L$42,"Vétéran 2",IF(H53&lt;XXX1!$L$43,"Vétéran 1",IF(H53&lt;XXX1!$L$44,"Senior",IF(H53&lt;XXX1!$L$45,"Junior",IF(H53&lt;XXX1!$L$46,"Cadet",IF(H53&lt;XXX1!$L$47,"Minime",IF(H53&lt;XXX1!$L$48,"Benjamin","Poussin"))))))))</f>
        <v>#REF!</v>
      </c>
      <c r="AJ53" s="112" t="e">
        <f t="shared" si="3"/>
        <v>#REF!</v>
      </c>
    </row>
    <row r="54" spans="1:36" ht="21.75" customHeight="1" x14ac:dyDescent="0.4">
      <c r="A54" s="348"/>
      <c r="B54" s="349">
        <v>47</v>
      </c>
      <c r="C54" s="350" t="e">
        <f>IF(#REF!="","",#REF!)</f>
        <v>#REF!</v>
      </c>
      <c r="D54" s="350" t="e">
        <f>IF(#REF!="","",#REF!)</f>
        <v>#REF!</v>
      </c>
      <c r="E54" s="350" t="e">
        <f>IF(#REF!="","",#REF!)</f>
        <v>#REF!</v>
      </c>
      <c r="F54" s="350" t="e">
        <f>IF(#REF!="","",#REF!)</f>
        <v>#REF!</v>
      </c>
      <c r="G54" s="350" t="e">
        <f>IF(#REF!="","",#REF!)</f>
        <v>#REF!</v>
      </c>
      <c r="H54" s="351" t="e">
        <f>IF(#REF!="","",#REF!)</f>
        <v>#REF!</v>
      </c>
      <c r="I54" s="350" t="e">
        <f>IF(#REF!="","",#REF!)</f>
        <v>#REF!</v>
      </c>
      <c r="J54" s="350" t="e">
        <f>IF(#REF!="","",#REF!)</f>
        <v>#REF!</v>
      </c>
      <c r="K54" s="356"/>
      <c r="L54" s="353"/>
      <c r="M54" s="353"/>
      <c r="N54" s="353"/>
      <c r="O54" s="353"/>
      <c r="P54" s="353"/>
      <c r="Q54" s="353"/>
      <c r="R54" s="353"/>
      <c r="S54" s="353"/>
      <c r="T54" s="353"/>
      <c r="U54" s="353"/>
      <c r="V54" s="333"/>
      <c r="W54" s="333"/>
      <c r="X54" s="333"/>
      <c r="Y54" s="333"/>
      <c r="Z54" s="333"/>
      <c r="AA54" s="333"/>
      <c r="AB54" s="333"/>
      <c r="AC54" s="333"/>
      <c r="AD54" s="333"/>
      <c r="AE54" s="333"/>
      <c r="AF54" s="703"/>
      <c r="AG54" s="354" t="e">
        <f t="shared" si="2"/>
        <v>#REF!</v>
      </c>
      <c r="AH54" s="704"/>
      <c r="AI54" s="355" t="e">
        <f>IF(H54&lt;XXX1!$L$41,"Vétéran 3",IF(H54&lt;XXX1!$L$42,"Vétéran 2",IF(H54&lt;XXX1!$L$43,"Vétéran 1",IF(H54&lt;XXX1!$L$44,"Senior",IF(H54&lt;XXX1!$L$45,"Junior",IF(H54&lt;XXX1!$L$46,"Cadet",IF(H54&lt;XXX1!$L$47,"Minime",IF(H54&lt;XXX1!$L$48,"Benjamin","Poussin"))))))))</f>
        <v>#REF!</v>
      </c>
      <c r="AJ54" s="112" t="e">
        <f t="shared" si="3"/>
        <v>#REF!</v>
      </c>
    </row>
    <row r="55" spans="1:36" ht="21.75" customHeight="1" x14ac:dyDescent="0.4">
      <c r="A55" s="348"/>
      <c r="B55" s="349">
        <v>48</v>
      </c>
      <c r="C55" s="350" t="e">
        <f>IF(#REF!="","",#REF!)</f>
        <v>#REF!</v>
      </c>
      <c r="D55" s="350" t="e">
        <f>IF(#REF!="","",#REF!)</f>
        <v>#REF!</v>
      </c>
      <c r="E55" s="350" t="e">
        <f>IF(#REF!="","",#REF!)</f>
        <v>#REF!</v>
      </c>
      <c r="F55" s="350" t="e">
        <f>IF(#REF!="","",#REF!)</f>
        <v>#REF!</v>
      </c>
      <c r="G55" s="350" t="e">
        <f>IF(#REF!="","",#REF!)</f>
        <v>#REF!</v>
      </c>
      <c r="H55" s="351" t="e">
        <f>IF(#REF!="","",#REF!)</f>
        <v>#REF!</v>
      </c>
      <c r="I55" s="350" t="e">
        <f>IF(#REF!="","",#REF!)</f>
        <v>#REF!</v>
      </c>
      <c r="J55" s="350" t="e">
        <f>IF(#REF!="","",#REF!)</f>
        <v>#REF!</v>
      </c>
      <c r="K55" s="356"/>
      <c r="L55" s="353"/>
      <c r="M55" s="353"/>
      <c r="N55" s="353"/>
      <c r="O55" s="353"/>
      <c r="P55" s="353"/>
      <c r="Q55" s="353"/>
      <c r="R55" s="353"/>
      <c r="S55" s="353"/>
      <c r="T55" s="353"/>
      <c r="U55" s="353"/>
      <c r="V55" s="333"/>
      <c r="W55" s="333"/>
      <c r="X55" s="333"/>
      <c r="Y55" s="333"/>
      <c r="Z55" s="333"/>
      <c r="AA55" s="333"/>
      <c r="AB55" s="333"/>
      <c r="AC55" s="333"/>
      <c r="AD55" s="333"/>
      <c r="AE55" s="333"/>
      <c r="AF55" s="703"/>
      <c r="AG55" s="354" t="e">
        <f t="shared" si="2"/>
        <v>#REF!</v>
      </c>
      <c r="AH55" s="704"/>
      <c r="AI55" s="355" t="e">
        <f>IF(H55&lt;XXX1!$L$41,"Vétéran 3",IF(H55&lt;XXX1!$L$42,"Vétéran 2",IF(H55&lt;XXX1!$L$43,"Vétéran 1",IF(H55&lt;XXX1!$L$44,"Senior",IF(H55&lt;XXX1!$L$45,"Junior",IF(H55&lt;XXX1!$L$46,"Cadet",IF(H55&lt;XXX1!$L$47,"Minime",IF(H55&lt;XXX1!$L$48,"Benjamin","Poussin"))))))))</f>
        <v>#REF!</v>
      </c>
      <c r="AJ55" s="112" t="e">
        <f t="shared" si="3"/>
        <v>#REF!</v>
      </c>
    </row>
    <row r="56" spans="1:36" ht="21.75" customHeight="1" x14ac:dyDescent="0.4">
      <c r="A56" s="348"/>
      <c r="B56" s="349">
        <v>49</v>
      </c>
      <c r="C56" s="350" t="e">
        <f>IF(#REF!="","",#REF!)</f>
        <v>#REF!</v>
      </c>
      <c r="D56" s="350" t="e">
        <f>IF(#REF!="","",#REF!)</f>
        <v>#REF!</v>
      </c>
      <c r="E56" s="350" t="e">
        <f>IF(#REF!="","",#REF!)</f>
        <v>#REF!</v>
      </c>
      <c r="F56" s="350" t="e">
        <f>IF(#REF!="","",#REF!)</f>
        <v>#REF!</v>
      </c>
      <c r="G56" s="350" t="e">
        <f>IF(#REF!="","",#REF!)</f>
        <v>#REF!</v>
      </c>
      <c r="H56" s="351" t="e">
        <f>IF(#REF!="","",#REF!)</f>
        <v>#REF!</v>
      </c>
      <c r="I56" s="350" t="e">
        <f>IF(#REF!="","",#REF!)</f>
        <v>#REF!</v>
      </c>
      <c r="J56" s="350" t="e">
        <f>IF(#REF!="","",#REF!)</f>
        <v>#REF!</v>
      </c>
      <c r="K56" s="356"/>
      <c r="L56" s="353"/>
      <c r="M56" s="353"/>
      <c r="N56" s="353"/>
      <c r="O56" s="353"/>
      <c r="P56" s="353"/>
      <c r="Q56" s="353"/>
      <c r="R56" s="353"/>
      <c r="S56" s="353"/>
      <c r="T56" s="353"/>
      <c r="U56" s="353"/>
      <c r="V56" s="333"/>
      <c r="W56" s="333"/>
      <c r="X56" s="333"/>
      <c r="Y56" s="333"/>
      <c r="Z56" s="333"/>
      <c r="AA56" s="333"/>
      <c r="AB56" s="333"/>
      <c r="AC56" s="333"/>
      <c r="AD56" s="333"/>
      <c r="AE56" s="333"/>
      <c r="AF56" s="703"/>
      <c r="AG56" s="354" t="e">
        <f t="shared" si="2"/>
        <v>#REF!</v>
      </c>
      <c r="AH56" s="704"/>
      <c r="AI56" s="355" t="e">
        <f>IF(H56&lt;XXX1!$L$41,"Vétéran 3",IF(H56&lt;XXX1!$L$42,"Vétéran 2",IF(H56&lt;XXX1!$L$43,"Vétéran 1",IF(H56&lt;XXX1!$L$44,"Senior",IF(H56&lt;XXX1!$L$45,"Junior",IF(H56&lt;XXX1!$L$46,"Cadet",IF(H56&lt;XXX1!$L$47,"Minime",IF(H56&lt;XXX1!$L$48,"Benjamin","Poussin"))))))))</f>
        <v>#REF!</v>
      </c>
      <c r="AJ56" s="112" t="e">
        <f t="shared" si="3"/>
        <v>#REF!</v>
      </c>
    </row>
    <row r="57" spans="1:36" ht="21.75" customHeight="1" x14ac:dyDescent="0.4">
      <c r="A57" s="348"/>
      <c r="B57" s="349">
        <v>50</v>
      </c>
      <c r="C57" s="350" t="e">
        <f>IF(#REF!="","",#REF!)</f>
        <v>#REF!</v>
      </c>
      <c r="D57" s="350" t="e">
        <f>IF(#REF!="","",#REF!)</f>
        <v>#REF!</v>
      </c>
      <c r="E57" s="350" t="e">
        <f>IF(#REF!="","",#REF!)</f>
        <v>#REF!</v>
      </c>
      <c r="F57" s="350" t="e">
        <f>IF(#REF!="","",#REF!)</f>
        <v>#REF!</v>
      </c>
      <c r="G57" s="350" t="e">
        <f>IF(#REF!="","",#REF!)</f>
        <v>#REF!</v>
      </c>
      <c r="H57" s="351" t="e">
        <f>IF(#REF!="","",#REF!)</f>
        <v>#REF!</v>
      </c>
      <c r="I57" s="350" t="e">
        <f>IF(#REF!="","",#REF!)</f>
        <v>#REF!</v>
      </c>
      <c r="J57" s="350" t="e">
        <f>IF(#REF!="","",#REF!)</f>
        <v>#REF!</v>
      </c>
      <c r="K57" s="356"/>
      <c r="L57" s="353"/>
      <c r="M57" s="353"/>
      <c r="N57" s="353"/>
      <c r="O57" s="353"/>
      <c r="P57" s="353"/>
      <c r="Q57" s="353"/>
      <c r="R57" s="353"/>
      <c r="S57" s="353"/>
      <c r="T57" s="353"/>
      <c r="U57" s="353"/>
      <c r="V57" s="333"/>
      <c r="W57" s="333"/>
      <c r="X57" s="333"/>
      <c r="Y57" s="333"/>
      <c r="Z57" s="333"/>
      <c r="AA57" s="333"/>
      <c r="AB57" s="333"/>
      <c r="AC57" s="333"/>
      <c r="AD57" s="333"/>
      <c r="AE57" s="333"/>
      <c r="AF57" s="703"/>
      <c r="AG57" s="354" t="e">
        <f t="shared" si="2"/>
        <v>#REF!</v>
      </c>
      <c r="AH57" s="704"/>
      <c r="AI57" s="355" t="e">
        <f>IF(H57&lt;XXX1!$L$41,"Vétéran 3",IF(H57&lt;XXX1!$L$42,"Vétéran 2",IF(H57&lt;XXX1!$L$43,"Vétéran 1",IF(H57&lt;XXX1!$L$44,"Senior",IF(H57&lt;XXX1!$L$45,"Junior",IF(H57&lt;XXX1!$L$46,"Cadet",IF(H57&lt;XXX1!$L$47,"Minime",IF(H57&lt;XXX1!$L$48,"Benjamin","Poussin"))))))))</f>
        <v>#REF!</v>
      </c>
      <c r="AJ57" s="112" t="e">
        <f t="shared" si="3"/>
        <v>#REF!</v>
      </c>
    </row>
    <row r="58" spans="1:36" ht="21.75" customHeight="1" x14ac:dyDescent="0.4">
      <c r="A58" s="348"/>
      <c r="B58" s="349">
        <v>51</v>
      </c>
      <c r="C58" s="350" t="e">
        <f>IF(#REF!="","",#REF!)</f>
        <v>#REF!</v>
      </c>
      <c r="D58" s="350" t="e">
        <f>IF(#REF!="","",#REF!)</f>
        <v>#REF!</v>
      </c>
      <c r="E58" s="350" t="e">
        <f>IF(#REF!="","",#REF!)</f>
        <v>#REF!</v>
      </c>
      <c r="F58" s="350" t="e">
        <f>IF(#REF!="","",#REF!)</f>
        <v>#REF!</v>
      </c>
      <c r="G58" s="350" t="e">
        <f>IF(#REF!="","",#REF!)</f>
        <v>#REF!</v>
      </c>
      <c r="H58" s="351" t="e">
        <f>IF(#REF!="","",#REF!)</f>
        <v>#REF!</v>
      </c>
      <c r="I58" s="350" t="e">
        <f>IF(#REF!="","",#REF!)</f>
        <v>#REF!</v>
      </c>
      <c r="J58" s="350" t="e">
        <f>IF(#REF!="","",#REF!)</f>
        <v>#REF!</v>
      </c>
      <c r="K58" s="356"/>
      <c r="L58" s="353"/>
      <c r="M58" s="353"/>
      <c r="N58" s="353"/>
      <c r="O58" s="353"/>
      <c r="P58" s="353"/>
      <c r="Q58" s="353"/>
      <c r="R58" s="353"/>
      <c r="S58" s="353"/>
      <c r="T58" s="353"/>
      <c r="U58" s="353"/>
      <c r="V58" s="333"/>
      <c r="W58" s="333"/>
      <c r="X58" s="333"/>
      <c r="Y58" s="333"/>
      <c r="Z58" s="333"/>
      <c r="AA58" s="333"/>
      <c r="AB58" s="333"/>
      <c r="AC58" s="333"/>
      <c r="AD58" s="333"/>
      <c r="AE58" s="333"/>
      <c r="AF58" s="703"/>
      <c r="AG58" s="354" t="e">
        <f t="shared" si="2"/>
        <v>#REF!</v>
      </c>
      <c r="AH58" s="704"/>
      <c r="AI58" s="355" t="e">
        <f>IF(H58&lt;XXX1!$L$41,"Vétéran 3",IF(H58&lt;XXX1!$L$42,"Vétéran 2",IF(H58&lt;XXX1!$L$43,"Vétéran 1",IF(H58&lt;XXX1!$L$44,"Senior",IF(H58&lt;XXX1!$L$45,"Junior",IF(H58&lt;XXX1!$L$46,"Cadet",IF(H58&lt;XXX1!$L$47,"Minime",IF(H58&lt;XXX1!$L$48,"Benjamin","Poussin"))))))))</f>
        <v>#REF!</v>
      </c>
      <c r="AJ58" s="112" t="e">
        <f t="shared" si="3"/>
        <v>#REF!</v>
      </c>
    </row>
    <row r="59" spans="1:36" ht="21.75" customHeight="1" x14ac:dyDescent="0.4">
      <c r="A59" s="348"/>
      <c r="B59" s="349">
        <v>52</v>
      </c>
      <c r="C59" s="350" t="e">
        <f>IF(#REF!="","",#REF!)</f>
        <v>#REF!</v>
      </c>
      <c r="D59" s="350" t="e">
        <f>IF(#REF!="","",#REF!)</f>
        <v>#REF!</v>
      </c>
      <c r="E59" s="350" t="e">
        <f>IF(#REF!="","",#REF!)</f>
        <v>#REF!</v>
      </c>
      <c r="F59" s="350" t="e">
        <f>IF(#REF!="","",#REF!)</f>
        <v>#REF!</v>
      </c>
      <c r="G59" s="350" t="e">
        <f>IF(#REF!="","",#REF!)</f>
        <v>#REF!</v>
      </c>
      <c r="H59" s="351" t="e">
        <f>IF(#REF!="","",#REF!)</f>
        <v>#REF!</v>
      </c>
      <c r="I59" s="350" t="e">
        <f>IF(#REF!="","",#REF!)</f>
        <v>#REF!</v>
      </c>
      <c r="J59" s="350" t="e">
        <f>IF(#REF!="","",#REF!)</f>
        <v>#REF!</v>
      </c>
      <c r="K59" s="356"/>
      <c r="L59" s="353"/>
      <c r="M59" s="353"/>
      <c r="N59" s="353"/>
      <c r="O59" s="353"/>
      <c r="P59" s="353"/>
      <c r="Q59" s="353"/>
      <c r="R59" s="353"/>
      <c r="S59" s="353"/>
      <c r="T59" s="353"/>
      <c r="U59" s="353"/>
      <c r="V59" s="333"/>
      <c r="W59" s="333"/>
      <c r="X59" s="333"/>
      <c r="Y59" s="333"/>
      <c r="Z59" s="333"/>
      <c r="AA59" s="333"/>
      <c r="AB59" s="333"/>
      <c r="AC59" s="333"/>
      <c r="AD59" s="333"/>
      <c r="AE59" s="333"/>
      <c r="AF59" s="703"/>
      <c r="AG59" s="354" t="e">
        <f t="shared" si="2"/>
        <v>#REF!</v>
      </c>
      <c r="AH59" s="704"/>
      <c r="AI59" s="355" t="e">
        <f>IF(H59&lt;XXX1!$L$41,"Vétéran 3",IF(H59&lt;XXX1!$L$42,"Vétéran 2",IF(H59&lt;XXX1!$L$43,"Vétéran 1",IF(H59&lt;XXX1!$L$44,"Senior",IF(H59&lt;XXX1!$L$45,"Junior",IF(H59&lt;XXX1!$L$46,"Cadet",IF(H59&lt;XXX1!$L$47,"Minime",IF(H59&lt;XXX1!$L$48,"Benjamin","Poussin"))))))))</f>
        <v>#REF!</v>
      </c>
      <c r="AJ59" s="112" t="e">
        <f t="shared" si="3"/>
        <v>#REF!</v>
      </c>
    </row>
    <row r="60" spans="1:36" ht="21.75" customHeight="1" x14ac:dyDescent="0.4">
      <c r="A60" s="348"/>
      <c r="B60" s="349">
        <v>53</v>
      </c>
      <c r="C60" s="350" t="e">
        <f>IF(#REF!="","",#REF!)</f>
        <v>#REF!</v>
      </c>
      <c r="D60" s="350" t="e">
        <f>IF(#REF!="","",#REF!)</f>
        <v>#REF!</v>
      </c>
      <c r="E60" s="350" t="e">
        <f>IF(#REF!="","",#REF!)</f>
        <v>#REF!</v>
      </c>
      <c r="F60" s="350" t="e">
        <f>IF(#REF!="","",#REF!)</f>
        <v>#REF!</v>
      </c>
      <c r="G60" s="350" t="e">
        <f>IF(#REF!="","",#REF!)</f>
        <v>#REF!</v>
      </c>
      <c r="H60" s="351" t="e">
        <f>IF(#REF!="","",#REF!)</f>
        <v>#REF!</v>
      </c>
      <c r="I60" s="350" t="e">
        <f>IF(#REF!="","",#REF!)</f>
        <v>#REF!</v>
      </c>
      <c r="J60" s="350" t="e">
        <f>IF(#REF!="","",#REF!)</f>
        <v>#REF!</v>
      </c>
      <c r="K60" s="356"/>
      <c r="L60" s="353"/>
      <c r="M60" s="353"/>
      <c r="N60" s="353"/>
      <c r="O60" s="353"/>
      <c r="P60" s="353"/>
      <c r="Q60" s="353"/>
      <c r="R60" s="353"/>
      <c r="S60" s="353"/>
      <c r="T60" s="353"/>
      <c r="U60" s="353"/>
      <c r="V60" s="333"/>
      <c r="W60" s="333"/>
      <c r="X60" s="333"/>
      <c r="Y60" s="333"/>
      <c r="Z60" s="333"/>
      <c r="AA60" s="333"/>
      <c r="AB60" s="333"/>
      <c r="AC60" s="333"/>
      <c r="AD60" s="333"/>
      <c r="AE60" s="333"/>
      <c r="AF60" s="703"/>
      <c r="AG60" s="354" t="e">
        <f t="shared" si="2"/>
        <v>#REF!</v>
      </c>
      <c r="AH60" s="704"/>
      <c r="AI60" s="355" t="e">
        <f>IF(H60&lt;XXX1!$L$41,"Vétéran 3",IF(H60&lt;XXX1!$L$42,"Vétéran 2",IF(H60&lt;XXX1!$L$43,"Vétéran 1",IF(H60&lt;XXX1!$L$44,"Senior",IF(H60&lt;XXX1!$L$45,"Junior",IF(H60&lt;XXX1!$L$46,"Cadet",IF(H60&lt;XXX1!$L$47,"Minime",IF(H60&lt;XXX1!$L$48,"Benjamin","Poussin"))))))))</f>
        <v>#REF!</v>
      </c>
      <c r="AJ60" s="112" t="e">
        <f t="shared" si="3"/>
        <v>#REF!</v>
      </c>
    </row>
    <row r="61" spans="1:36" ht="21.75" customHeight="1" x14ac:dyDescent="0.4">
      <c r="A61" s="348"/>
      <c r="B61" s="349">
        <v>54</v>
      </c>
      <c r="C61" s="350" t="e">
        <f>IF(#REF!="","",#REF!)</f>
        <v>#REF!</v>
      </c>
      <c r="D61" s="350" t="e">
        <f>IF(#REF!="","",#REF!)</f>
        <v>#REF!</v>
      </c>
      <c r="E61" s="350" t="e">
        <f>IF(#REF!="","",#REF!)</f>
        <v>#REF!</v>
      </c>
      <c r="F61" s="350" t="e">
        <f>IF(#REF!="","",#REF!)</f>
        <v>#REF!</v>
      </c>
      <c r="G61" s="350" t="e">
        <f>IF(#REF!="","",#REF!)</f>
        <v>#REF!</v>
      </c>
      <c r="H61" s="351" t="e">
        <f>IF(#REF!="","",#REF!)</f>
        <v>#REF!</v>
      </c>
      <c r="I61" s="350" t="e">
        <f>IF(#REF!="","",#REF!)</f>
        <v>#REF!</v>
      </c>
      <c r="J61" s="350" t="e">
        <f>IF(#REF!="","",#REF!)</f>
        <v>#REF!</v>
      </c>
      <c r="K61" s="356"/>
      <c r="L61" s="353"/>
      <c r="M61" s="353"/>
      <c r="N61" s="353"/>
      <c r="O61" s="353"/>
      <c r="P61" s="353"/>
      <c r="Q61" s="353"/>
      <c r="R61" s="353"/>
      <c r="S61" s="353"/>
      <c r="T61" s="353"/>
      <c r="U61" s="353"/>
      <c r="V61" s="333"/>
      <c r="W61" s="333"/>
      <c r="X61" s="333"/>
      <c r="Y61" s="333"/>
      <c r="Z61" s="333"/>
      <c r="AA61" s="333"/>
      <c r="AB61" s="333"/>
      <c r="AC61" s="333"/>
      <c r="AD61" s="333"/>
      <c r="AE61" s="333"/>
      <c r="AF61" s="703"/>
      <c r="AG61" s="354" t="e">
        <f t="shared" si="2"/>
        <v>#REF!</v>
      </c>
      <c r="AH61" s="704"/>
      <c r="AI61" s="355" t="e">
        <f>IF(H61&lt;XXX1!$L$41,"Vétéran 3",IF(H61&lt;XXX1!$L$42,"Vétéran 2",IF(H61&lt;XXX1!$L$43,"Vétéran 1",IF(H61&lt;XXX1!$L$44,"Senior",IF(H61&lt;XXX1!$L$45,"Junior",IF(H61&lt;XXX1!$L$46,"Cadet",IF(H61&lt;XXX1!$L$47,"Minime",IF(H61&lt;XXX1!$L$48,"Benjamin","Poussin"))))))))</f>
        <v>#REF!</v>
      </c>
      <c r="AJ61" s="112" t="e">
        <f t="shared" si="3"/>
        <v>#REF!</v>
      </c>
    </row>
    <row r="62" spans="1:36" ht="21.75" customHeight="1" x14ac:dyDescent="0.4">
      <c r="A62" s="348"/>
      <c r="B62" s="349">
        <v>55</v>
      </c>
      <c r="C62" s="350" t="e">
        <f>IF(#REF!="","",#REF!)</f>
        <v>#REF!</v>
      </c>
      <c r="D62" s="350" t="e">
        <f>IF(#REF!="","",#REF!)</f>
        <v>#REF!</v>
      </c>
      <c r="E62" s="350" t="e">
        <f>IF(#REF!="","",#REF!)</f>
        <v>#REF!</v>
      </c>
      <c r="F62" s="350" t="e">
        <f>IF(#REF!="","",#REF!)</f>
        <v>#REF!</v>
      </c>
      <c r="G62" s="350" t="e">
        <f>IF(#REF!="","",#REF!)</f>
        <v>#REF!</v>
      </c>
      <c r="H62" s="351" t="e">
        <f>IF(#REF!="","",#REF!)</f>
        <v>#REF!</v>
      </c>
      <c r="I62" s="350" t="e">
        <f>IF(#REF!="","",#REF!)</f>
        <v>#REF!</v>
      </c>
      <c r="J62" s="350" t="e">
        <f>IF(#REF!="","",#REF!)</f>
        <v>#REF!</v>
      </c>
      <c r="K62" s="356"/>
      <c r="L62" s="353"/>
      <c r="M62" s="353"/>
      <c r="N62" s="353"/>
      <c r="O62" s="353"/>
      <c r="P62" s="353"/>
      <c r="Q62" s="353"/>
      <c r="R62" s="353"/>
      <c r="S62" s="353"/>
      <c r="T62" s="353"/>
      <c r="U62" s="353"/>
      <c r="V62" s="333"/>
      <c r="W62" s="333"/>
      <c r="X62" s="333"/>
      <c r="Y62" s="333"/>
      <c r="Z62" s="333"/>
      <c r="AA62" s="333"/>
      <c r="AB62" s="333"/>
      <c r="AC62" s="333"/>
      <c r="AD62" s="333"/>
      <c r="AE62" s="333"/>
      <c r="AF62" s="703"/>
      <c r="AG62" s="354" t="e">
        <f t="shared" si="2"/>
        <v>#REF!</v>
      </c>
      <c r="AH62" s="704"/>
      <c r="AI62" s="355" t="e">
        <f>IF(H62&lt;XXX1!$L$41,"Vétéran 3",IF(H62&lt;XXX1!$L$42,"Vétéran 2",IF(H62&lt;XXX1!$L$43,"Vétéran 1",IF(H62&lt;XXX1!$L$44,"Senior",IF(H62&lt;XXX1!$L$45,"Junior",IF(H62&lt;XXX1!$L$46,"Cadet",IF(H62&lt;XXX1!$L$47,"Minime",IF(H62&lt;XXX1!$L$48,"Benjamin","Poussin"))))))))</f>
        <v>#REF!</v>
      </c>
      <c r="AJ62" s="112" t="e">
        <f t="shared" si="3"/>
        <v>#REF!</v>
      </c>
    </row>
    <row r="63" spans="1:36" ht="21.75" customHeight="1" x14ac:dyDescent="0.4">
      <c r="A63" s="348"/>
      <c r="B63" s="349">
        <v>56</v>
      </c>
      <c r="C63" s="350" t="e">
        <f>IF(#REF!="","",#REF!)</f>
        <v>#REF!</v>
      </c>
      <c r="D63" s="350" t="e">
        <f>IF(#REF!="","",#REF!)</f>
        <v>#REF!</v>
      </c>
      <c r="E63" s="350" t="e">
        <f>IF(#REF!="","",#REF!)</f>
        <v>#REF!</v>
      </c>
      <c r="F63" s="350" t="e">
        <f>IF(#REF!="","",#REF!)</f>
        <v>#REF!</v>
      </c>
      <c r="G63" s="350" t="e">
        <f>IF(#REF!="","",#REF!)</f>
        <v>#REF!</v>
      </c>
      <c r="H63" s="351" t="e">
        <f>IF(#REF!="","",#REF!)</f>
        <v>#REF!</v>
      </c>
      <c r="I63" s="350" t="e">
        <f>IF(#REF!="","",#REF!)</f>
        <v>#REF!</v>
      </c>
      <c r="J63" s="350" t="e">
        <f>IF(#REF!="","",#REF!)</f>
        <v>#REF!</v>
      </c>
      <c r="K63" s="356"/>
      <c r="L63" s="353"/>
      <c r="M63" s="353"/>
      <c r="N63" s="353"/>
      <c r="O63" s="353"/>
      <c r="P63" s="353"/>
      <c r="Q63" s="353"/>
      <c r="R63" s="353"/>
      <c r="S63" s="353"/>
      <c r="T63" s="353"/>
      <c r="U63" s="353"/>
      <c r="V63" s="333"/>
      <c r="W63" s="333"/>
      <c r="X63" s="333"/>
      <c r="Y63" s="333"/>
      <c r="Z63" s="333"/>
      <c r="AA63" s="333"/>
      <c r="AB63" s="333"/>
      <c r="AC63" s="333"/>
      <c r="AD63" s="333"/>
      <c r="AE63" s="333"/>
      <c r="AF63" s="703"/>
      <c r="AG63" s="354" t="e">
        <f t="shared" si="2"/>
        <v>#REF!</v>
      </c>
      <c r="AH63" s="704"/>
      <c r="AI63" s="355" t="e">
        <f>IF(H63&lt;XXX1!$L$41,"Vétéran 3",IF(H63&lt;XXX1!$L$42,"Vétéran 2",IF(H63&lt;XXX1!$L$43,"Vétéran 1",IF(H63&lt;XXX1!$L$44,"Senior",IF(H63&lt;XXX1!$L$45,"Junior",IF(H63&lt;XXX1!$L$46,"Cadet",IF(H63&lt;XXX1!$L$47,"Minime",IF(H63&lt;XXX1!$L$48,"Benjamin","Poussin"))))))))</f>
        <v>#REF!</v>
      </c>
      <c r="AJ63" s="112" t="e">
        <f t="shared" si="3"/>
        <v>#REF!</v>
      </c>
    </row>
    <row r="64" spans="1:36" ht="21.75" customHeight="1" x14ac:dyDescent="0.4">
      <c r="A64" s="348"/>
      <c r="B64" s="349">
        <v>57</v>
      </c>
      <c r="C64" s="350" t="e">
        <f>IF(#REF!="","",#REF!)</f>
        <v>#REF!</v>
      </c>
      <c r="D64" s="350" t="e">
        <f>IF(#REF!="","",#REF!)</f>
        <v>#REF!</v>
      </c>
      <c r="E64" s="350" t="e">
        <f>IF(#REF!="","",#REF!)</f>
        <v>#REF!</v>
      </c>
      <c r="F64" s="350" t="e">
        <f>IF(#REF!="","",#REF!)</f>
        <v>#REF!</v>
      </c>
      <c r="G64" s="350" t="e">
        <f>IF(#REF!="","",#REF!)</f>
        <v>#REF!</v>
      </c>
      <c r="H64" s="351" t="e">
        <f>IF(#REF!="","",#REF!)</f>
        <v>#REF!</v>
      </c>
      <c r="I64" s="350" t="e">
        <f>IF(#REF!="","",#REF!)</f>
        <v>#REF!</v>
      </c>
      <c r="J64" s="350" t="e">
        <f>IF(#REF!="","",#REF!)</f>
        <v>#REF!</v>
      </c>
      <c r="K64" s="356"/>
      <c r="L64" s="353"/>
      <c r="M64" s="353"/>
      <c r="N64" s="353"/>
      <c r="O64" s="353"/>
      <c r="P64" s="353"/>
      <c r="Q64" s="353"/>
      <c r="R64" s="353"/>
      <c r="S64" s="353"/>
      <c r="T64" s="353"/>
      <c r="U64" s="353"/>
      <c r="V64" s="333"/>
      <c r="W64" s="333"/>
      <c r="X64" s="333"/>
      <c r="Y64" s="333"/>
      <c r="Z64" s="333"/>
      <c r="AA64" s="333"/>
      <c r="AB64" s="333"/>
      <c r="AC64" s="333"/>
      <c r="AD64" s="333"/>
      <c r="AE64" s="333"/>
      <c r="AF64" s="703"/>
      <c r="AG64" s="354" t="e">
        <f t="shared" si="2"/>
        <v>#REF!</v>
      </c>
      <c r="AH64" s="704"/>
      <c r="AI64" s="355" t="e">
        <f>IF(H64&lt;XXX1!$L$41,"Vétéran 3",IF(H64&lt;XXX1!$L$42,"Vétéran 2",IF(H64&lt;XXX1!$L$43,"Vétéran 1",IF(H64&lt;XXX1!$L$44,"Senior",IF(H64&lt;XXX1!$L$45,"Junior",IF(H64&lt;XXX1!$L$46,"Cadet",IF(H64&lt;XXX1!$L$47,"Minime",IF(H64&lt;XXX1!$L$48,"Benjamin","Poussin"))))))))</f>
        <v>#REF!</v>
      </c>
      <c r="AJ64" s="112" t="e">
        <f t="shared" si="3"/>
        <v>#REF!</v>
      </c>
    </row>
    <row r="65" spans="1:36" ht="21.75" customHeight="1" x14ac:dyDescent="0.4">
      <c r="A65" s="348"/>
      <c r="B65" s="349">
        <v>58</v>
      </c>
      <c r="C65" s="350" t="e">
        <f>IF(#REF!="","",#REF!)</f>
        <v>#REF!</v>
      </c>
      <c r="D65" s="350" t="e">
        <f>IF(#REF!="","",#REF!)</f>
        <v>#REF!</v>
      </c>
      <c r="E65" s="350" t="e">
        <f>IF(#REF!="","",#REF!)</f>
        <v>#REF!</v>
      </c>
      <c r="F65" s="350" t="e">
        <f>IF(#REF!="","",#REF!)</f>
        <v>#REF!</v>
      </c>
      <c r="G65" s="350" t="e">
        <f>IF(#REF!="","",#REF!)</f>
        <v>#REF!</v>
      </c>
      <c r="H65" s="351" t="e">
        <f>IF(#REF!="","",#REF!)</f>
        <v>#REF!</v>
      </c>
      <c r="I65" s="350" t="e">
        <f>IF(#REF!="","",#REF!)</f>
        <v>#REF!</v>
      </c>
      <c r="J65" s="350" t="e">
        <f>IF(#REF!="","",#REF!)</f>
        <v>#REF!</v>
      </c>
      <c r="K65" s="356"/>
      <c r="L65" s="353"/>
      <c r="M65" s="353"/>
      <c r="N65" s="353"/>
      <c r="O65" s="353"/>
      <c r="P65" s="353"/>
      <c r="Q65" s="353"/>
      <c r="R65" s="353"/>
      <c r="S65" s="353"/>
      <c r="T65" s="353"/>
      <c r="U65" s="353"/>
      <c r="V65" s="333"/>
      <c r="W65" s="333"/>
      <c r="X65" s="333"/>
      <c r="Y65" s="333"/>
      <c r="Z65" s="333"/>
      <c r="AA65" s="333"/>
      <c r="AB65" s="333"/>
      <c r="AC65" s="333"/>
      <c r="AD65" s="333"/>
      <c r="AE65" s="333"/>
      <c r="AF65" s="703"/>
      <c r="AG65" s="354" t="e">
        <f t="shared" si="2"/>
        <v>#REF!</v>
      </c>
      <c r="AH65" s="704"/>
      <c r="AI65" s="355" t="e">
        <f>IF(H65&lt;XXX1!$L$41,"Vétéran 3",IF(H65&lt;XXX1!$L$42,"Vétéran 2",IF(H65&lt;XXX1!$L$43,"Vétéran 1",IF(H65&lt;XXX1!$L$44,"Senior",IF(H65&lt;XXX1!$L$45,"Junior",IF(H65&lt;XXX1!$L$46,"Cadet",IF(H65&lt;XXX1!$L$47,"Minime",IF(H65&lt;XXX1!$L$48,"Benjamin","Poussin"))))))))</f>
        <v>#REF!</v>
      </c>
      <c r="AJ65" s="112" t="e">
        <f t="shared" si="3"/>
        <v>#REF!</v>
      </c>
    </row>
    <row r="66" spans="1:36" ht="21.75" customHeight="1" x14ac:dyDescent="0.4">
      <c r="A66" s="348"/>
      <c r="B66" s="349">
        <v>59</v>
      </c>
      <c r="C66" s="350" t="e">
        <f>IF(#REF!="","",#REF!)</f>
        <v>#REF!</v>
      </c>
      <c r="D66" s="350" t="e">
        <f>IF(#REF!="","",#REF!)</f>
        <v>#REF!</v>
      </c>
      <c r="E66" s="350" t="e">
        <f>IF(#REF!="","",#REF!)</f>
        <v>#REF!</v>
      </c>
      <c r="F66" s="350" t="e">
        <f>IF(#REF!="","",#REF!)</f>
        <v>#REF!</v>
      </c>
      <c r="G66" s="350" t="e">
        <f>IF(#REF!="","",#REF!)</f>
        <v>#REF!</v>
      </c>
      <c r="H66" s="351" t="e">
        <f>IF(#REF!="","",#REF!)</f>
        <v>#REF!</v>
      </c>
      <c r="I66" s="350" t="e">
        <f>IF(#REF!="","",#REF!)</f>
        <v>#REF!</v>
      </c>
      <c r="J66" s="350" t="e">
        <f>IF(#REF!="","",#REF!)</f>
        <v>#REF!</v>
      </c>
      <c r="K66" s="356"/>
      <c r="L66" s="353"/>
      <c r="M66" s="353"/>
      <c r="N66" s="353"/>
      <c r="O66" s="353"/>
      <c r="P66" s="353"/>
      <c r="Q66" s="353"/>
      <c r="R66" s="353"/>
      <c r="S66" s="353"/>
      <c r="T66" s="353"/>
      <c r="U66" s="353"/>
      <c r="V66" s="333"/>
      <c r="W66" s="333"/>
      <c r="X66" s="333"/>
      <c r="Y66" s="333"/>
      <c r="Z66" s="333"/>
      <c r="AA66" s="333"/>
      <c r="AB66" s="333"/>
      <c r="AC66" s="333"/>
      <c r="AD66" s="333"/>
      <c r="AE66" s="333"/>
      <c r="AF66" s="703"/>
      <c r="AG66" s="354" t="e">
        <f t="shared" si="2"/>
        <v>#REF!</v>
      </c>
      <c r="AH66" s="704"/>
      <c r="AI66" s="355" t="e">
        <f>IF(H66&lt;XXX1!$L$41,"Vétéran 3",IF(H66&lt;XXX1!$L$42,"Vétéran 2",IF(H66&lt;XXX1!$L$43,"Vétéran 1",IF(H66&lt;XXX1!$L$44,"Senior",IF(H66&lt;XXX1!$L$45,"Junior",IF(H66&lt;XXX1!$L$46,"Cadet",IF(H66&lt;XXX1!$L$47,"Minime",IF(H66&lt;XXX1!$L$48,"Benjamin","Poussin"))))))))</f>
        <v>#REF!</v>
      </c>
      <c r="AJ66" s="112" t="e">
        <f t="shared" si="3"/>
        <v>#REF!</v>
      </c>
    </row>
    <row r="67" spans="1:36" ht="21.75" customHeight="1" x14ac:dyDescent="0.4">
      <c r="A67" s="348"/>
      <c r="B67" s="349">
        <v>60</v>
      </c>
      <c r="C67" s="350" t="e">
        <f>IF(#REF!="","",#REF!)</f>
        <v>#REF!</v>
      </c>
      <c r="D67" s="350" t="e">
        <f>IF(#REF!="","",#REF!)</f>
        <v>#REF!</v>
      </c>
      <c r="E67" s="350" t="e">
        <f>IF(#REF!="","",#REF!)</f>
        <v>#REF!</v>
      </c>
      <c r="F67" s="350" t="e">
        <f>IF(#REF!="","",#REF!)</f>
        <v>#REF!</v>
      </c>
      <c r="G67" s="350" t="e">
        <f>IF(#REF!="","",#REF!)</f>
        <v>#REF!</v>
      </c>
      <c r="H67" s="351" t="e">
        <f>IF(#REF!="","",#REF!)</f>
        <v>#REF!</v>
      </c>
      <c r="I67" s="350" t="e">
        <f>IF(#REF!="","",#REF!)</f>
        <v>#REF!</v>
      </c>
      <c r="J67" s="350" t="e">
        <f>IF(#REF!="","",#REF!)</f>
        <v>#REF!</v>
      </c>
      <c r="K67" s="356"/>
      <c r="L67" s="353"/>
      <c r="M67" s="353"/>
      <c r="N67" s="353"/>
      <c r="O67" s="353"/>
      <c r="P67" s="353"/>
      <c r="Q67" s="353"/>
      <c r="R67" s="353"/>
      <c r="S67" s="353"/>
      <c r="T67" s="353"/>
      <c r="U67" s="353"/>
      <c r="V67" s="333"/>
      <c r="W67" s="333"/>
      <c r="X67" s="333"/>
      <c r="Y67" s="333"/>
      <c r="Z67" s="333"/>
      <c r="AA67" s="333"/>
      <c r="AB67" s="333"/>
      <c r="AC67" s="333"/>
      <c r="AD67" s="333"/>
      <c r="AE67" s="333"/>
      <c r="AF67" s="703"/>
      <c r="AG67" s="354" t="e">
        <f t="shared" si="2"/>
        <v>#REF!</v>
      </c>
      <c r="AH67" s="704"/>
      <c r="AI67" s="355" t="e">
        <f>IF(H67&lt;XXX1!$L$41,"Vétéran 3",IF(H67&lt;XXX1!$L$42,"Vétéran 2",IF(H67&lt;XXX1!$L$43,"Vétéran 1",IF(H67&lt;XXX1!$L$44,"Senior",IF(H67&lt;XXX1!$L$45,"Junior",IF(H67&lt;XXX1!$L$46,"Cadet",IF(H67&lt;XXX1!$L$47,"Minime",IF(H67&lt;XXX1!$L$48,"Benjamin","Poussin"))))))))</f>
        <v>#REF!</v>
      </c>
      <c r="AJ67" s="112" t="e">
        <f t="shared" si="3"/>
        <v>#REF!</v>
      </c>
    </row>
    <row r="68" spans="1:36" ht="21.75" customHeight="1" x14ac:dyDescent="0.4">
      <c r="A68" s="348"/>
      <c r="B68" s="349">
        <v>61</v>
      </c>
      <c r="C68" s="350" t="e">
        <f>IF(#REF!="","",#REF!)</f>
        <v>#REF!</v>
      </c>
      <c r="D68" s="350" t="e">
        <f>IF(#REF!="","",#REF!)</f>
        <v>#REF!</v>
      </c>
      <c r="E68" s="350" t="e">
        <f>IF(#REF!="","",#REF!)</f>
        <v>#REF!</v>
      </c>
      <c r="F68" s="350" t="e">
        <f>IF(#REF!="","",#REF!)</f>
        <v>#REF!</v>
      </c>
      <c r="G68" s="350" t="e">
        <f>IF(#REF!="","",#REF!)</f>
        <v>#REF!</v>
      </c>
      <c r="H68" s="351" t="e">
        <f>IF(#REF!="","",#REF!)</f>
        <v>#REF!</v>
      </c>
      <c r="I68" s="350" t="e">
        <f>IF(#REF!="","",#REF!)</f>
        <v>#REF!</v>
      </c>
      <c r="J68" s="350" t="e">
        <f>IF(#REF!="","",#REF!)</f>
        <v>#REF!</v>
      </c>
      <c r="K68" s="360"/>
      <c r="L68" s="353"/>
      <c r="M68" s="353"/>
      <c r="N68" s="353"/>
      <c r="O68" s="353"/>
      <c r="P68" s="353"/>
      <c r="Q68" s="353"/>
      <c r="R68" s="353"/>
      <c r="S68" s="353"/>
      <c r="T68" s="353"/>
      <c r="U68" s="353"/>
      <c r="V68" s="333"/>
      <c r="W68" s="333"/>
      <c r="X68" s="333"/>
      <c r="Y68" s="333"/>
      <c r="Z68" s="333"/>
      <c r="AA68" s="333"/>
      <c r="AB68" s="333"/>
      <c r="AC68" s="333"/>
      <c r="AD68" s="333"/>
      <c r="AE68" s="333"/>
      <c r="AF68" s="703"/>
      <c r="AG68" s="354" t="e">
        <f t="shared" si="2"/>
        <v>#REF!</v>
      </c>
      <c r="AH68" s="704"/>
      <c r="AI68" s="355" t="e">
        <f>IF(H68&lt;XXX1!$L$41,"Vétéran 3",IF(H68&lt;XXX1!$L$42,"Vétéran 2",IF(H68&lt;XXX1!$L$43,"Vétéran 1",IF(H68&lt;XXX1!$L$44,"Senior",IF(H68&lt;XXX1!$L$45,"Junior",IF(H68&lt;XXX1!$L$46,"Cadet",IF(H68&lt;XXX1!$L$47,"Minime",IF(H68&lt;XXX1!$L$48,"Benjamin","Poussin"))))))))</f>
        <v>#REF!</v>
      </c>
      <c r="AJ68" s="112" t="e">
        <f t="shared" si="3"/>
        <v>#REF!</v>
      </c>
    </row>
    <row r="69" spans="1:36" ht="21" customHeight="1" x14ac:dyDescent="0.4">
      <c r="A69" s="348"/>
      <c r="B69" s="705"/>
      <c r="C69" s="705"/>
      <c r="D69" s="361"/>
      <c r="E69" s="362"/>
      <c r="F69" s="362"/>
      <c r="G69" s="362"/>
      <c r="H69" s="363"/>
      <c r="I69" s="362"/>
      <c r="J69" s="706"/>
      <c r="K69" s="706"/>
      <c r="L69" s="364"/>
      <c r="M69" s="365"/>
      <c r="N69" s="365"/>
      <c r="O69" s="365"/>
      <c r="P69" s="365"/>
      <c r="Q69" s="365"/>
      <c r="R69" s="365"/>
      <c r="S69" s="365"/>
      <c r="T69" s="365"/>
      <c r="U69" s="365"/>
      <c r="V69" s="203"/>
      <c r="W69" s="203"/>
      <c r="X69" s="203"/>
      <c r="Y69" s="203"/>
      <c r="Z69" s="203"/>
      <c r="AA69" s="203"/>
      <c r="AB69" s="203"/>
      <c r="AC69" s="203"/>
      <c r="AD69" s="203"/>
      <c r="AE69" s="203"/>
    </row>
    <row r="70" spans="1:36" ht="19.5" customHeight="1" x14ac:dyDescent="0.25">
      <c r="L70" s="366"/>
      <c r="M70" s="366"/>
      <c r="N70" s="366"/>
      <c r="O70" s="366"/>
      <c r="P70" s="366"/>
      <c r="Q70" s="366"/>
      <c r="R70" s="366"/>
      <c r="S70" s="366"/>
      <c r="T70" s="366"/>
      <c r="U70" s="366"/>
    </row>
    <row r="71" spans="1:36" ht="19.5" customHeight="1" x14ac:dyDescent="0.25"/>
    <row r="72" spans="1:36" ht="27.75" customHeight="1" x14ac:dyDescent="0.4">
      <c r="B72" s="701"/>
      <c r="C72" s="701"/>
      <c r="D72" s="112"/>
      <c r="E72" s="707"/>
      <c r="F72" s="707"/>
      <c r="G72" s="707"/>
      <c r="H72" s="707"/>
      <c r="I72" s="369"/>
      <c r="J72" s="368"/>
      <c r="K72" s="370"/>
      <c r="L72" s="368"/>
      <c r="M72" s="368"/>
      <c r="N72" s="368"/>
      <c r="O72" s="368"/>
      <c r="P72" s="368"/>
      <c r="S72" s="368"/>
      <c r="T72" s="368"/>
      <c r="U72" s="368"/>
    </row>
    <row r="73" spans="1:36" ht="27.75" customHeight="1" x14ac:dyDescent="0.3">
      <c r="B73" s="701"/>
      <c r="C73" s="701"/>
      <c r="D73" s="708"/>
      <c r="E73" s="702"/>
      <c r="F73" s="702"/>
      <c r="G73" s="702"/>
      <c r="H73" s="702"/>
      <c r="I73" s="321"/>
      <c r="J73" s="368"/>
      <c r="K73" s="372"/>
      <c r="L73" s="371"/>
      <c r="M73" s="371"/>
      <c r="N73" s="371"/>
      <c r="O73" s="371"/>
      <c r="P73" s="371"/>
      <c r="S73" s="368"/>
      <c r="T73" s="368"/>
      <c r="U73" s="368"/>
    </row>
    <row r="74" spans="1:36" ht="27.75" customHeight="1" x14ac:dyDescent="0.3">
      <c r="B74" s="709"/>
      <c r="C74" s="709"/>
      <c r="D74" s="708"/>
      <c r="E74" s="702"/>
      <c r="F74" s="702"/>
      <c r="G74" s="702"/>
      <c r="H74" s="702"/>
      <c r="I74" s="321"/>
      <c r="J74" s="368"/>
      <c r="K74" s="373"/>
      <c r="L74" s="371"/>
      <c r="M74" s="371"/>
      <c r="N74" s="371"/>
      <c r="O74" s="371"/>
      <c r="P74" s="371"/>
      <c r="S74" s="368"/>
      <c r="T74" s="368"/>
      <c r="U74" s="368"/>
    </row>
    <row r="75" spans="1:36" ht="27.75" customHeight="1" x14ac:dyDescent="0.4">
      <c r="B75" s="709"/>
      <c r="C75" s="709"/>
      <c r="D75" s="112"/>
      <c r="E75" s="707"/>
      <c r="F75" s="707"/>
      <c r="G75" s="707"/>
      <c r="H75" s="707"/>
      <c r="I75" s="321"/>
      <c r="J75" s="368"/>
      <c r="K75" s="374"/>
      <c r="L75" s="368"/>
      <c r="M75" s="368"/>
      <c r="N75" s="368"/>
      <c r="O75" s="368"/>
      <c r="P75" s="368"/>
      <c r="S75" s="368"/>
      <c r="T75" s="368"/>
      <c r="U75" s="368"/>
    </row>
    <row r="76" spans="1:36" ht="48.75" customHeight="1" x14ac:dyDescent="0.25">
      <c r="B76" s="700"/>
      <c r="C76" s="700"/>
      <c r="D76" s="700"/>
      <c r="E76" s="700"/>
      <c r="F76" s="701"/>
      <c r="G76" s="701"/>
      <c r="H76" s="702"/>
      <c r="I76" s="702"/>
      <c r="J76" s="702"/>
      <c r="K76" s="375"/>
      <c r="L76" s="367"/>
      <c r="M76" s="367"/>
      <c r="N76" s="367"/>
      <c r="P76" s="371"/>
      <c r="Q76" s="371"/>
      <c r="R76" s="371"/>
      <c r="S76" s="371"/>
      <c r="T76" s="371"/>
      <c r="U76" s="371"/>
    </row>
    <row r="77" spans="1:36" ht="32.25" customHeight="1" x14ac:dyDescent="0.25">
      <c r="B77" s="700"/>
      <c r="C77" s="700"/>
      <c r="D77" s="700"/>
      <c r="E77" s="700"/>
      <c r="F77" s="701"/>
      <c r="G77" s="701"/>
      <c r="H77" s="702"/>
      <c r="I77" s="702"/>
      <c r="J77" s="702"/>
      <c r="K77" s="375"/>
      <c r="L77" s="367"/>
      <c r="M77" s="367"/>
      <c r="N77" s="367"/>
      <c r="P77" s="371"/>
      <c r="Q77" s="371"/>
      <c r="R77" s="371"/>
      <c r="S77" s="371"/>
      <c r="T77" s="371"/>
      <c r="U77" s="371"/>
    </row>
    <row r="78" spans="1:36" ht="17.25" customHeight="1" x14ac:dyDescent="0.25"/>
    <row r="79" spans="1:36" ht="17.25" customHeight="1" x14ac:dyDescent="0.3">
      <c r="B79" s="698"/>
      <c r="C79" s="698"/>
      <c r="D79" s="698"/>
      <c r="E79" s="698"/>
      <c r="F79" s="698"/>
      <c r="G79" s="698"/>
      <c r="H79" s="698"/>
      <c r="I79" s="698"/>
      <c r="J79" s="698"/>
    </row>
    <row r="80" spans="1:36" ht="17.25" customHeight="1" x14ac:dyDescent="0.25"/>
    <row r="81" spans="2:5" ht="17.25" customHeight="1" x14ac:dyDescent="0.25"/>
    <row r="82" spans="2:5" ht="17.25" customHeight="1" x14ac:dyDescent="0.25"/>
    <row r="83" spans="2:5" ht="17.25" customHeight="1" x14ac:dyDescent="0.25"/>
    <row r="84" spans="2:5" ht="13.5" customHeight="1" x14ac:dyDescent="0.25"/>
    <row r="85" spans="2:5" ht="6.75" hidden="1" customHeight="1" x14ac:dyDescent="0.25"/>
    <row r="86" spans="2:5" ht="17.25" hidden="1" customHeight="1" x14ac:dyDescent="0.3">
      <c r="C86" s="699" t="str">
        <f>+XXX1!J40</f>
        <v>2006   2007</v>
      </c>
      <c r="D86" s="699"/>
      <c r="E86" s="699"/>
    </row>
    <row r="87" spans="2:5" ht="17.25" hidden="1" customHeight="1" x14ac:dyDescent="0.3">
      <c r="B87" s="75" t="str">
        <f>+XXX1!I41</f>
        <v>AVANT</v>
      </c>
      <c r="C87" s="376">
        <f>+XXX1!J41</f>
        <v>18080</v>
      </c>
      <c r="D87" s="377" t="s">
        <v>9</v>
      </c>
      <c r="E87" s="378">
        <f t="shared" ref="E87:E95" si="4">C87</f>
        <v>18080</v>
      </c>
    </row>
    <row r="88" spans="2:5" ht="17.25" hidden="1" customHeight="1" x14ac:dyDescent="0.3">
      <c r="B88" s="75" t="str">
        <f>+XXX1!I42</f>
        <v>AVANT</v>
      </c>
      <c r="C88" s="379">
        <f>+XXX1!J42</f>
        <v>21732</v>
      </c>
      <c r="D88" s="380" t="s">
        <v>12</v>
      </c>
      <c r="E88" s="381">
        <f t="shared" si="4"/>
        <v>21732</v>
      </c>
    </row>
    <row r="89" spans="2:5" ht="17.25" hidden="1" customHeight="1" x14ac:dyDescent="0.3">
      <c r="B89" s="75" t="str">
        <f>+XXX1!I43</f>
        <v>AVANT</v>
      </c>
      <c r="C89" s="379">
        <f>+XXX1!J43</f>
        <v>25385</v>
      </c>
      <c r="D89" s="380" t="s">
        <v>39</v>
      </c>
      <c r="E89" s="381">
        <f t="shared" si="4"/>
        <v>25385</v>
      </c>
    </row>
    <row r="90" spans="2:5" ht="17.25" hidden="1" customHeight="1" x14ac:dyDescent="0.3">
      <c r="B90" s="75" t="str">
        <f>+XXX1!I44</f>
        <v>AVANT</v>
      </c>
      <c r="C90" s="379">
        <f>+XXX1!J44</f>
        <v>33786</v>
      </c>
      <c r="D90" s="380" t="s">
        <v>49</v>
      </c>
      <c r="E90" s="381">
        <f t="shared" si="4"/>
        <v>33786</v>
      </c>
    </row>
    <row r="91" spans="2:5" ht="17.25" hidden="1" customHeight="1" x14ac:dyDescent="0.3">
      <c r="B91" s="75" t="str">
        <f>+XXX1!I45</f>
        <v>AVANT</v>
      </c>
      <c r="C91" s="379">
        <f>+XXX1!J45</f>
        <v>34516</v>
      </c>
      <c r="D91" s="380" t="s">
        <v>50</v>
      </c>
      <c r="E91" s="381">
        <f t="shared" si="4"/>
        <v>34516</v>
      </c>
    </row>
    <row r="92" spans="2:5" ht="17.25" hidden="1" customHeight="1" x14ac:dyDescent="0.3">
      <c r="B92" s="75" t="str">
        <f>+XXX1!I46</f>
        <v>AVANT</v>
      </c>
      <c r="C92" s="379">
        <f>+XXX1!J46</f>
        <v>35247</v>
      </c>
      <c r="D92" s="380" t="s">
        <v>51</v>
      </c>
      <c r="E92" s="381">
        <f t="shared" si="4"/>
        <v>35247</v>
      </c>
    </row>
    <row r="93" spans="2:5" ht="17.25" hidden="1" customHeight="1" x14ac:dyDescent="0.3">
      <c r="B93" s="75" t="str">
        <f>+XXX1!I47</f>
        <v>AVANT</v>
      </c>
      <c r="C93" s="379">
        <f>+XXX1!J47</f>
        <v>35977</v>
      </c>
      <c r="D93" s="380" t="s">
        <v>52</v>
      </c>
      <c r="E93" s="381">
        <f t="shared" si="4"/>
        <v>35977</v>
      </c>
    </row>
    <row r="94" spans="2:5" ht="17.25" hidden="1" customHeight="1" x14ac:dyDescent="0.3">
      <c r="B94" s="75" t="str">
        <f>+XXX1!I48</f>
        <v>AVANT</v>
      </c>
      <c r="C94" s="379">
        <f>+XXX1!J48</f>
        <v>36708</v>
      </c>
      <c r="D94" s="380" t="s">
        <v>53</v>
      </c>
      <c r="E94" s="381">
        <f t="shared" si="4"/>
        <v>36708</v>
      </c>
    </row>
    <row r="95" spans="2:5" ht="17.25" hidden="1" customHeight="1" x14ac:dyDescent="0.3">
      <c r="B95" s="75">
        <f>+XXX1!I49</f>
        <v>0</v>
      </c>
      <c r="C95" s="382">
        <f>+XXX1!J49</f>
        <v>36708</v>
      </c>
      <c r="D95" s="383" t="s">
        <v>54</v>
      </c>
      <c r="E95" s="384">
        <f t="shared" si="4"/>
        <v>36708</v>
      </c>
    </row>
  </sheetData>
  <sheetProtection password="9B87" sheet="1" objects="1" scenarios="1"/>
  <mergeCells count="39">
    <mergeCell ref="B1:K1"/>
    <mergeCell ref="B2:J2"/>
    <mergeCell ref="B3:K3"/>
    <mergeCell ref="B4:K4"/>
    <mergeCell ref="L4:M4"/>
    <mergeCell ref="N4:O4"/>
    <mergeCell ref="P4:Q4"/>
    <mergeCell ref="R4:S4"/>
    <mergeCell ref="T4:U4"/>
    <mergeCell ref="AF4:AF7"/>
    <mergeCell ref="AH4:AH7"/>
    <mergeCell ref="AF8:AF43"/>
    <mergeCell ref="AH8:AH43"/>
    <mergeCell ref="AF44:AF48"/>
    <mergeCell ref="AH44:AH48"/>
    <mergeCell ref="AF49:AF53"/>
    <mergeCell ref="AH49:AH53"/>
    <mergeCell ref="AF54:AF58"/>
    <mergeCell ref="AH54:AH58"/>
    <mergeCell ref="AF59:AF63"/>
    <mergeCell ref="AH59:AH63"/>
    <mergeCell ref="AF64:AF68"/>
    <mergeCell ref="AH64:AH68"/>
    <mergeCell ref="B69:C69"/>
    <mergeCell ref="J69:K69"/>
    <mergeCell ref="B72:C73"/>
    <mergeCell ref="E72:H72"/>
    <mergeCell ref="D73:D74"/>
    <mergeCell ref="E73:H74"/>
    <mergeCell ref="B74:C75"/>
    <mergeCell ref="E75:H75"/>
    <mergeCell ref="B79:J79"/>
    <mergeCell ref="C86:E86"/>
    <mergeCell ref="B76:C77"/>
    <mergeCell ref="D76:E77"/>
    <mergeCell ref="F76:G76"/>
    <mergeCell ref="H76:J76"/>
    <mergeCell ref="F77:G77"/>
    <mergeCell ref="H77:J77"/>
  </mergeCells>
  <printOptions horizontalCentered="1" verticalCentered="1"/>
  <pageMargins left="0.39374999999999999" right="0.39374999999999999" top="0.39374999999999999" bottom="0.39374999999999999" header="0.51180555555555496" footer="0.51180555555555496"/>
  <pageSetup paperSize="9" firstPageNumber="0" orientation="landscape" horizontalDpi="300" verticalDpi="300"/>
  <headerFooter>
    <oddFooter>&amp;R&amp;D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MK69"/>
  <sheetViews>
    <sheetView topLeftCell="AJ26" zoomScale="50" zoomScaleNormal="50" workbookViewId="0">
      <selection activeCell="AV55" sqref="AV55"/>
    </sheetView>
  </sheetViews>
  <sheetFormatPr baseColWidth="10" defaultColWidth="9.109375" defaultRowHeight="13.2" x14ac:dyDescent="0.25"/>
  <cols>
    <col min="1" max="1" width="8.88671875" style="75" hidden="1" customWidth="1"/>
    <col min="2" max="2" width="7.44140625" style="75" hidden="1" customWidth="1"/>
    <col min="3" max="3" width="25.6640625" style="75" hidden="1" customWidth="1"/>
    <col min="4" max="4" width="15.6640625" style="75" hidden="1" customWidth="1"/>
    <col min="5" max="5" width="20.6640625" style="75" hidden="1" customWidth="1"/>
    <col min="6" max="6" width="8" style="75" hidden="1" customWidth="1"/>
    <col min="7" max="7" width="6.44140625" style="75" hidden="1" customWidth="1"/>
    <col min="8" max="8" width="14.109375" style="75" hidden="1" customWidth="1"/>
    <col min="9" max="9" width="17.109375" style="75" hidden="1" customWidth="1"/>
    <col min="10" max="10" width="11.88671875" style="75" hidden="1" customWidth="1"/>
    <col min="11" max="11" width="8.33203125" style="75" hidden="1" customWidth="1"/>
    <col min="12" max="12" width="0.33203125" style="75" hidden="1" customWidth="1"/>
    <col min="13" max="30" width="8.5546875" style="75" hidden="1" customWidth="1"/>
    <col min="31" max="31" width="9.5546875" style="75" hidden="1" customWidth="1"/>
    <col min="32" max="32" width="19" style="75" hidden="1" customWidth="1"/>
    <col min="33" max="33" width="0.5546875" style="75" hidden="1" customWidth="1"/>
    <col min="34" max="34" width="15.109375" style="75" hidden="1" customWidth="1"/>
    <col min="35" max="35" width="9.109375" style="75" hidden="1" customWidth="1"/>
    <col min="36" max="248" width="10.88671875" style="75" customWidth="1"/>
    <col min="249" max="255" width="16.88671875" style="75" customWidth="1"/>
    <col min="256" max="1025" width="10.88671875" style="75" customWidth="1"/>
  </cols>
  <sheetData>
    <row r="1" spans="1:253" ht="30.75" customHeight="1" x14ac:dyDescent="0.4">
      <c r="A1" s="385"/>
      <c r="B1" s="713" t="e">
        <f>+XXX1!C3</f>
        <v>#REF!</v>
      </c>
      <c r="C1" s="713"/>
      <c r="D1" s="713"/>
      <c r="E1" s="713"/>
      <c r="F1" s="713"/>
      <c r="G1" s="713"/>
      <c r="H1" s="713"/>
      <c r="I1" s="713"/>
      <c r="J1" s="713"/>
      <c r="K1" s="713"/>
      <c r="L1" s="726" t="s">
        <v>281</v>
      </c>
      <c r="M1" s="726"/>
      <c r="N1" s="726"/>
      <c r="O1" s="726"/>
      <c r="P1" s="726"/>
      <c r="Q1" s="726"/>
      <c r="R1" s="726"/>
      <c r="S1" s="726"/>
      <c r="T1" s="726"/>
      <c r="U1" s="726"/>
      <c r="Z1" s="323"/>
      <c r="AA1" s="323"/>
      <c r="AB1" s="323"/>
      <c r="AC1" s="323"/>
      <c r="AE1" s="324">
        <v>7</v>
      </c>
      <c r="AF1" s="386">
        <v>19</v>
      </c>
      <c r="AG1" s="387"/>
      <c r="AH1" s="386">
        <v>11</v>
      </c>
    </row>
    <row r="2" spans="1:253" ht="24.6" x14ac:dyDescent="0.4">
      <c r="A2" s="385"/>
      <c r="B2" s="713" t="e">
        <f>+XXX1!C4</f>
        <v>#REF!</v>
      </c>
      <c r="C2" s="713"/>
      <c r="D2" s="713"/>
      <c r="E2" s="713"/>
      <c r="F2" s="713"/>
      <c r="G2" s="713"/>
      <c r="H2" s="713"/>
      <c r="I2" s="713"/>
      <c r="J2" s="713"/>
      <c r="K2" s="325"/>
      <c r="L2" s="726"/>
      <c r="M2" s="726"/>
      <c r="N2" s="726"/>
      <c r="O2" s="726"/>
      <c r="P2" s="726"/>
      <c r="Q2" s="726"/>
      <c r="R2" s="726"/>
      <c r="S2" s="726"/>
      <c r="T2" s="726"/>
      <c r="U2" s="726"/>
      <c r="Z2" s="323"/>
      <c r="AA2" s="323"/>
      <c r="AB2" s="323"/>
      <c r="AC2" s="323"/>
      <c r="AD2" s="323"/>
    </row>
    <row r="3" spans="1:253" ht="30" x14ac:dyDescent="0.4">
      <c r="A3" s="385"/>
      <c r="B3" s="713" t="e">
        <f>#REF!</f>
        <v>#REF!</v>
      </c>
      <c r="C3" s="713"/>
      <c r="D3" s="713"/>
      <c r="E3" s="713"/>
      <c r="F3" s="713"/>
      <c r="G3" s="713"/>
      <c r="H3" s="713"/>
      <c r="I3" s="713"/>
      <c r="J3" s="713"/>
      <c r="K3" s="325"/>
      <c r="L3" s="388"/>
      <c r="M3" s="388"/>
      <c r="N3" s="388"/>
      <c r="O3" s="388"/>
      <c r="P3" s="388"/>
      <c r="Q3" s="388"/>
      <c r="R3" s="388"/>
      <c r="S3" s="388"/>
      <c r="T3" s="388"/>
      <c r="U3" s="389"/>
      <c r="Z3" s="323"/>
      <c r="AA3" s="323"/>
      <c r="AB3" s="323"/>
      <c r="AC3" s="323"/>
      <c r="AD3" s="323"/>
    </row>
    <row r="4" spans="1:253" ht="24.6" x14ac:dyDescent="0.4">
      <c r="A4" s="385"/>
      <c r="B4" s="713" t="e">
        <f>+XXX2!B3:K3</f>
        <v>#REF!</v>
      </c>
      <c r="C4" s="713"/>
      <c r="D4" s="713"/>
      <c r="E4" s="713"/>
      <c r="F4" s="713"/>
      <c r="G4" s="713"/>
      <c r="H4" s="713"/>
      <c r="I4" s="713"/>
      <c r="J4" s="713"/>
      <c r="K4" s="713"/>
      <c r="L4" s="727" t="s">
        <v>3</v>
      </c>
      <c r="M4" s="727"/>
      <c r="N4" s="727"/>
      <c r="O4" s="727"/>
      <c r="P4" s="727"/>
      <c r="Q4" s="727"/>
      <c r="R4" s="727"/>
      <c r="S4" s="727"/>
      <c r="T4" s="727"/>
      <c r="U4" s="727"/>
      <c r="Z4" s="323"/>
      <c r="AA4" s="323"/>
      <c r="AB4" s="323"/>
      <c r="AC4" s="323"/>
      <c r="AD4" s="323"/>
      <c r="IQ4" s="390" t="e">
        <f>+IR5</f>
        <v>#REF!</v>
      </c>
      <c r="IR4" s="329" t="s">
        <v>4</v>
      </c>
      <c r="IS4" s="329" t="s">
        <v>5</v>
      </c>
    </row>
    <row r="5" spans="1:253" ht="25.5" customHeight="1" x14ac:dyDescent="0.4">
      <c r="A5" s="385"/>
      <c r="B5" s="713" t="e">
        <f>+XXX1!C6</f>
        <v>#REF!</v>
      </c>
      <c r="C5" s="713"/>
      <c r="D5" s="713"/>
      <c r="E5" s="713"/>
      <c r="F5" s="713"/>
      <c r="G5" s="713"/>
      <c r="H5" s="713"/>
      <c r="I5" s="713"/>
      <c r="J5" s="713"/>
      <c r="K5" s="713"/>
      <c r="L5" s="723" t="e">
        <f>VLOOKUP(L7,cat,4)</f>
        <v>#N/A</v>
      </c>
      <c r="M5" s="723"/>
      <c r="N5" s="723" t="e">
        <f>VLOOKUP(N7,cat,4)</f>
        <v>#N/A</v>
      </c>
      <c r="O5" s="723"/>
      <c r="P5" s="723" t="e">
        <f>VLOOKUP(P7,cat,4)</f>
        <v>#N/A</v>
      </c>
      <c r="Q5" s="723"/>
      <c r="R5" s="723" t="e">
        <f>VLOOKUP(R7,cat,4)</f>
        <v>#N/A</v>
      </c>
      <c r="S5" s="723"/>
      <c r="T5" s="723" t="e">
        <f>VLOOKUP(T7,cat,4)</f>
        <v>#N/A</v>
      </c>
      <c r="U5" s="723"/>
      <c r="V5" s="391" t="e">
        <f t="shared" ref="V5:AE5" si="0">VLOOKUP(V7,cat,4)</f>
        <v>#N/A</v>
      </c>
      <c r="W5" s="391" t="e">
        <f t="shared" si="0"/>
        <v>#N/A</v>
      </c>
      <c r="X5" s="391" t="e">
        <f t="shared" si="0"/>
        <v>#N/A</v>
      </c>
      <c r="Y5" s="391" t="e">
        <f t="shared" si="0"/>
        <v>#N/A</v>
      </c>
      <c r="Z5" s="391" t="e">
        <f t="shared" si="0"/>
        <v>#N/A</v>
      </c>
      <c r="AA5" s="391" t="e">
        <f t="shared" si="0"/>
        <v>#N/A</v>
      </c>
      <c r="AB5" s="391" t="e">
        <f t="shared" si="0"/>
        <v>#N/A</v>
      </c>
      <c r="AC5" s="391" t="e">
        <f t="shared" si="0"/>
        <v>#N/A</v>
      </c>
      <c r="AD5" s="391" t="e">
        <f t="shared" si="0"/>
        <v>#N/A</v>
      </c>
      <c r="AE5" s="391" t="e">
        <f t="shared" si="0"/>
        <v>#N/A</v>
      </c>
      <c r="AF5" s="724" t="s">
        <v>6</v>
      </c>
      <c r="AG5" s="330"/>
      <c r="AH5" s="725" t="s">
        <v>7</v>
      </c>
      <c r="IQ5" s="331"/>
      <c r="IR5" s="390" t="e">
        <f>'[2]0 divers'!#REF!</f>
        <v>#REF!</v>
      </c>
      <c r="IS5" s="332"/>
    </row>
    <row r="6" spans="1:253" ht="15" customHeight="1" x14ac:dyDescent="0.3">
      <c r="A6" s="385"/>
      <c r="B6" s="326"/>
      <c r="C6" s="326"/>
      <c r="D6" s="326"/>
      <c r="E6" s="326"/>
      <c r="F6" s="326"/>
      <c r="G6" s="326"/>
      <c r="H6" s="326"/>
      <c r="I6" s="326"/>
      <c r="J6" s="326"/>
      <c r="K6" s="326"/>
      <c r="L6" s="392" t="e">
        <f t="shared" ref="L6:AE6" si="1">VLOOKUP(L7,cat,3)</f>
        <v>#N/A</v>
      </c>
      <c r="M6" s="392" t="e">
        <f t="shared" si="1"/>
        <v>#N/A</v>
      </c>
      <c r="N6" s="393" t="e">
        <f t="shared" si="1"/>
        <v>#N/A</v>
      </c>
      <c r="O6" s="393" t="e">
        <f t="shared" si="1"/>
        <v>#N/A</v>
      </c>
      <c r="P6" s="393" t="e">
        <f t="shared" si="1"/>
        <v>#N/A</v>
      </c>
      <c r="Q6" s="393" t="e">
        <f t="shared" si="1"/>
        <v>#N/A</v>
      </c>
      <c r="R6" s="393" t="e">
        <f t="shared" si="1"/>
        <v>#N/A</v>
      </c>
      <c r="S6" s="393" t="e">
        <f t="shared" si="1"/>
        <v>#N/A</v>
      </c>
      <c r="T6" s="393" t="e">
        <f t="shared" si="1"/>
        <v>#N/A</v>
      </c>
      <c r="U6" s="394" t="e">
        <f t="shared" si="1"/>
        <v>#N/A</v>
      </c>
      <c r="V6" s="393" t="e">
        <f t="shared" si="1"/>
        <v>#N/A</v>
      </c>
      <c r="W6" s="393" t="e">
        <f t="shared" si="1"/>
        <v>#N/A</v>
      </c>
      <c r="X6" s="393" t="e">
        <f t="shared" si="1"/>
        <v>#N/A</v>
      </c>
      <c r="Y6" s="393" t="e">
        <f t="shared" si="1"/>
        <v>#N/A</v>
      </c>
      <c r="Z6" s="393" t="e">
        <f t="shared" si="1"/>
        <v>#N/A</v>
      </c>
      <c r="AA6" s="393" t="e">
        <f t="shared" si="1"/>
        <v>#N/A</v>
      </c>
      <c r="AB6" s="393" t="e">
        <f t="shared" si="1"/>
        <v>#N/A</v>
      </c>
      <c r="AC6" s="393" t="e">
        <f t="shared" si="1"/>
        <v>#N/A</v>
      </c>
      <c r="AD6" s="393" t="e">
        <f t="shared" si="1"/>
        <v>#N/A</v>
      </c>
      <c r="AE6" s="395" t="e">
        <f t="shared" si="1"/>
        <v>#N/A</v>
      </c>
      <c r="AF6" s="724"/>
      <c r="AH6" s="725"/>
      <c r="IQ6" s="335" t="s">
        <v>8</v>
      </c>
      <c r="IR6" s="396" t="e">
        <f>'[2]0 divers'!#REF!</f>
        <v>#REF!</v>
      </c>
      <c r="IS6" s="337" t="s">
        <v>9</v>
      </c>
    </row>
    <row r="7" spans="1:253" ht="21" hidden="1" customHeight="1" x14ac:dyDescent="0.3">
      <c r="A7" s="320"/>
      <c r="B7" s="326"/>
      <c r="C7" s="326"/>
      <c r="D7" s="326"/>
      <c r="E7" s="326"/>
      <c r="F7" s="326"/>
      <c r="G7" s="326"/>
      <c r="H7" s="326"/>
      <c r="I7" s="326"/>
      <c r="J7" s="326"/>
      <c r="K7" s="326"/>
      <c r="L7" s="397">
        <v>1</v>
      </c>
      <c r="M7" s="398">
        <v>2</v>
      </c>
      <c r="N7" s="398">
        <v>3</v>
      </c>
      <c r="O7" s="398">
        <v>4</v>
      </c>
      <c r="P7" s="398">
        <v>5</v>
      </c>
      <c r="Q7" s="398">
        <v>6</v>
      </c>
      <c r="R7" s="398">
        <v>7</v>
      </c>
      <c r="S7" s="398">
        <v>8</v>
      </c>
      <c r="T7" s="398">
        <v>9</v>
      </c>
      <c r="U7" s="398">
        <v>10</v>
      </c>
      <c r="V7" s="397">
        <v>11</v>
      </c>
      <c r="W7" s="398">
        <v>12</v>
      </c>
      <c r="X7" s="397">
        <v>13</v>
      </c>
      <c r="Y7" s="398">
        <v>14</v>
      </c>
      <c r="Z7" s="397">
        <v>15</v>
      </c>
      <c r="AA7" s="398">
        <v>16</v>
      </c>
      <c r="AB7" s="397">
        <v>17</v>
      </c>
      <c r="AC7" s="398">
        <v>18</v>
      </c>
      <c r="AD7" s="397">
        <v>19</v>
      </c>
      <c r="AE7" s="399">
        <v>20</v>
      </c>
      <c r="AF7" s="724"/>
      <c r="AH7" s="725"/>
      <c r="IQ7" s="338" t="s">
        <v>11</v>
      </c>
      <c r="IR7" s="396" t="e">
        <f>'[2]0 divers'!#REF!</f>
        <v>#REF!</v>
      </c>
      <c r="IS7" s="337" t="s">
        <v>12</v>
      </c>
    </row>
    <row r="8" spans="1:253" s="79" customFormat="1" ht="21.75" customHeight="1" x14ac:dyDescent="0.25">
      <c r="A8" s="400"/>
      <c r="B8" s="401" t="s">
        <v>277</v>
      </c>
      <c r="C8" s="402" t="s">
        <v>59</v>
      </c>
      <c r="D8" s="402" t="s">
        <v>60</v>
      </c>
      <c r="E8" s="402" t="s">
        <v>62</v>
      </c>
      <c r="F8" s="402" t="s">
        <v>61</v>
      </c>
      <c r="G8" s="402" t="s">
        <v>146</v>
      </c>
      <c r="H8" s="403" t="s">
        <v>278</v>
      </c>
      <c r="I8" s="404" t="s">
        <v>282</v>
      </c>
      <c r="J8" s="404" t="s">
        <v>14</v>
      </c>
      <c r="K8" s="405" t="s">
        <v>280</v>
      </c>
      <c r="L8" s="406" t="s">
        <v>20</v>
      </c>
      <c r="M8" s="407" t="s">
        <v>21</v>
      </c>
      <c r="N8" s="406" t="s">
        <v>22</v>
      </c>
      <c r="O8" s="407" t="s">
        <v>23</v>
      </c>
      <c r="P8" s="408" t="s">
        <v>24</v>
      </c>
      <c r="Q8" s="407" t="s">
        <v>25</v>
      </c>
      <c r="R8" s="409" t="s">
        <v>26</v>
      </c>
      <c r="S8" s="410" t="s">
        <v>27</v>
      </c>
      <c r="T8" s="406" t="s">
        <v>28</v>
      </c>
      <c r="U8" s="407" t="s">
        <v>29</v>
      </c>
      <c r="V8" s="406" t="s">
        <v>30</v>
      </c>
      <c r="W8" s="407" t="s">
        <v>31</v>
      </c>
      <c r="X8" s="406" t="s">
        <v>32</v>
      </c>
      <c r="Y8" s="407" t="s">
        <v>33</v>
      </c>
      <c r="Z8" s="406" t="s">
        <v>34</v>
      </c>
      <c r="AA8" s="407" t="s">
        <v>35</v>
      </c>
      <c r="AB8" s="406" t="s">
        <v>65</v>
      </c>
      <c r="AC8" s="407" t="s">
        <v>36</v>
      </c>
      <c r="AD8" s="406" t="s">
        <v>37</v>
      </c>
      <c r="AE8" s="410" t="s">
        <v>38</v>
      </c>
      <c r="AF8" s="724"/>
      <c r="AG8" s="347"/>
      <c r="AH8" s="725"/>
      <c r="IQ8" s="338" t="s">
        <v>11</v>
      </c>
      <c r="IR8" s="396" t="e">
        <f>'[2]0 divers'!#REF!</f>
        <v>#REF!</v>
      </c>
      <c r="IS8" s="337" t="s">
        <v>39</v>
      </c>
    </row>
    <row r="9" spans="1:253" ht="18" customHeight="1" x14ac:dyDescent="0.4">
      <c r="A9" s="203"/>
      <c r="B9" s="411"/>
      <c r="C9" s="412" t="str">
        <f>IF(B9="","",VLOOKUP(B9,[0]!EQUIPES,2))</f>
        <v/>
      </c>
      <c r="D9" s="413" t="str">
        <f>IF(B9="","",VLOOKUP(B9,[0]!EQUIPES,3))</f>
        <v/>
      </c>
      <c r="E9" s="413" t="str">
        <f>IF(B9="","",VLOOKUP(B9,[0]!EQUIPES,4))</f>
        <v/>
      </c>
      <c r="F9" s="413" t="str">
        <f>IF(B9="","",VLOOKUP(B9,[0]!EQUIPES,5))</f>
        <v/>
      </c>
      <c r="G9" s="715" t="str">
        <f>IF(B9="","",VLOOKUP(B9,[0]!EQUIPES,6))</f>
        <v/>
      </c>
      <c r="H9" s="414" t="str">
        <f>IF(B9="","",VLOOKUP(B9,[0]!EQUIPES,7))</f>
        <v/>
      </c>
      <c r="I9" s="413" t="str">
        <f>IF(B9="","",VLOOKUP(B9,[0]!EQUIPES,8))</f>
        <v/>
      </c>
      <c r="J9" s="415" t="str">
        <f>IF(B9="","",VLOOKUP(B9,[0]!EQUIPES,9))</f>
        <v/>
      </c>
      <c r="K9" s="416" t="str">
        <f>IF(B9="","",VLOOKUP(B9,[0]!LT,10))</f>
        <v/>
      </c>
      <c r="L9" s="417"/>
      <c r="M9" s="418"/>
      <c r="N9" s="419"/>
      <c r="O9" s="418"/>
      <c r="P9" s="419"/>
      <c r="Q9" s="418"/>
      <c r="R9" s="419"/>
      <c r="S9" s="418"/>
      <c r="T9" s="419"/>
      <c r="U9" s="418"/>
      <c r="V9" s="419"/>
      <c r="W9" s="418"/>
      <c r="X9" s="419"/>
      <c r="Y9" s="418"/>
      <c r="Z9" s="419"/>
      <c r="AA9" s="418"/>
      <c r="AB9" s="419"/>
      <c r="AC9" s="418"/>
      <c r="AD9" s="419"/>
      <c r="AE9" s="418"/>
      <c r="AF9" s="722" t="s">
        <v>6</v>
      </c>
      <c r="AG9" s="420" t="e" vm="1">
        <f t="shared" ref="AG9:AG40" si="2">IF(H9&gt;=_01_01_2001,"Pous",IF(H9&gt;=_01_01_2000,"Benj",IF(H9&gt;=_01_01_1990,"Min",IF(H9&gt;=_01_01_1980,"Cad",IF(H9&gt;=_01_01_1970,"Jun",IF(H9&gt;=_01_01_1960,"Sén",IF(H9&gt;=_01_01_1950,"Vét 1",IF(H9&lt;=_01_01_1940,"Vét 3","vét 2"))))))))</f>
        <v>#VALUE!</v>
      </c>
      <c r="AH9" s="717"/>
      <c r="AI9" s="112"/>
      <c r="AJ9" s="112"/>
      <c r="AK9" s="112"/>
      <c r="AL9" s="112"/>
      <c r="IQ9" s="338" t="s">
        <v>11</v>
      </c>
      <c r="IR9" s="396" t="e">
        <f>'[2]0 divers'!#REF!</f>
        <v>#REF!</v>
      </c>
      <c r="IS9" s="337" t="s">
        <v>40</v>
      </c>
    </row>
    <row r="10" spans="1:253" ht="18" customHeight="1" x14ac:dyDescent="0.4">
      <c r="A10" s="203"/>
      <c r="B10" s="421"/>
      <c r="C10" s="422" t="str">
        <f>IF(B10="","",VLOOKUP(B10,[0]!EQUIPES,2))</f>
        <v/>
      </c>
      <c r="D10" s="423" t="str">
        <f>IF(B10="","",VLOOKUP(B10,[0]!EQUIPES,3))</f>
        <v/>
      </c>
      <c r="E10" s="423" t="str">
        <f>IF(B10="","",VLOOKUP(B10,[0]!EQUIPES,4))</f>
        <v/>
      </c>
      <c r="F10" s="423" t="str">
        <f>IF(B10="","",VLOOKUP(B10,[0]!EQUIPES,5))</f>
        <v/>
      </c>
      <c r="G10" s="715"/>
      <c r="H10" s="424" t="str">
        <f>IF(B10="","",VLOOKUP(B10,[0]!EQUIPES,7))</f>
        <v/>
      </c>
      <c r="I10" s="423" t="str">
        <f>IF(B10="","",VLOOKUP(B10,[0]!EQUIPES,8))</f>
        <v/>
      </c>
      <c r="J10" s="425" t="str">
        <f>IF(B10="","",VLOOKUP(B10,[0]!EQUIPES,9))</f>
        <v/>
      </c>
      <c r="K10" s="426" t="str">
        <f>IF(B10="","",VLOOKUP(B10,[0]!LT,10))</f>
        <v/>
      </c>
      <c r="L10" s="427"/>
      <c r="M10" s="428"/>
      <c r="N10" s="429"/>
      <c r="O10" s="428"/>
      <c r="P10" s="429"/>
      <c r="Q10" s="428"/>
      <c r="R10" s="429"/>
      <c r="S10" s="428"/>
      <c r="T10" s="429"/>
      <c r="U10" s="428"/>
      <c r="V10" s="429"/>
      <c r="W10" s="428"/>
      <c r="X10" s="429"/>
      <c r="Y10" s="428"/>
      <c r="Z10" s="429"/>
      <c r="AA10" s="428"/>
      <c r="AB10" s="429"/>
      <c r="AC10" s="428"/>
      <c r="AD10" s="429"/>
      <c r="AE10" s="428"/>
      <c r="AF10" s="722"/>
      <c r="AG10" s="430" t="e" vm="1">
        <f t="shared" si="2"/>
        <v>#VALUE!</v>
      </c>
      <c r="AH10" s="717"/>
      <c r="AI10" s="112"/>
      <c r="AJ10" s="112"/>
      <c r="AK10" s="112"/>
      <c r="AL10" s="112"/>
      <c r="IQ10" s="338" t="s">
        <v>11</v>
      </c>
      <c r="IR10" s="396" t="e">
        <f>'[2]0 divers'!#REF!</f>
        <v>#REF!</v>
      </c>
      <c r="IS10" s="337" t="s">
        <v>41</v>
      </c>
    </row>
    <row r="11" spans="1:253" ht="18" customHeight="1" x14ac:dyDescent="0.4">
      <c r="A11" s="203"/>
      <c r="B11" s="421"/>
      <c r="C11" s="422" t="str">
        <f>IF(B11="","",VLOOKUP(B11,[0]!EQUIPES,2))</f>
        <v/>
      </c>
      <c r="D11" s="423" t="str">
        <f>IF(B11="","",VLOOKUP(B11,[0]!EQUIPES,3))</f>
        <v/>
      </c>
      <c r="E11" s="423" t="str">
        <f>IF(B11="","",VLOOKUP(B11,[0]!EQUIPES,4))</f>
        <v/>
      </c>
      <c r="F11" s="423" t="str">
        <f>IF(B11="","",VLOOKUP(B11,[0]!EQUIPES,5))</f>
        <v/>
      </c>
      <c r="G11" s="715"/>
      <c r="H11" s="424" t="str">
        <f>IF(B11="","",VLOOKUP(B11,[0]!EQUIPES,7))</f>
        <v/>
      </c>
      <c r="I11" s="423" t="str">
        <f>IF(B11="","",VLOOKUP(B11,[0]!EQUIPES,8))</f>
        <v/>
      </c>
      <c r="J11" s="425" t="str">
        <f>IF(B11="","",VLOOKUP(B11,[0]!EQUIPES,9))</f>
        <v/>
      </c>
      <c r="K11" s="426" t="str">
        <f>IF(B11="","",VLOOKUP(B11,[0]!LT,10))</f>
        <v/>
      </c>
      <c r="L11" s="427"/>
      <c r="M11" s="428"/>
      <c r="N11" s="429"/>
      <c r="O11" s="428"/>
      <c r="P11" s="429"/>
      <c r="Q11" s="428"/>
      <c r="R11" s="429"/>
      <c r="S11" s="428"/>
      <c r="T11" s="429"/>
      <c r="U11" s="428"/>
      <c r="V11" s="429"/>
      <c r="W11" s="428"/>
      <c r="X11" s="429"/>
      <c r="Y11" s="428"/>
      <c r="Z11" s="429"/>
      <c r="AA11" s="428"/>
      <c r="AB11" s="429"/>
      <c r="AC11" s="428"/>
      <c r="AD11" s="429"/>
      <c r="AE11" s="428"/>
      <c r="AF11" s="722"/>
      <c r="AG11" s="430" t="e" vm="1">
        <f t="shared" si="2"/>
        <v>#VALUE!</v>
      </c>
      <c r="AH11" s="717"/>
      <c r="AI11" s="112"/>
      <c r="AJ11" s="112"/>
      <c r="AL11" s="112"/>
      <c r="AN11" s="108"/>
      <c r="IQ11" s="338" t="s">
        <v>11</v>
      </c>
      <c r="IR11" s="396" t="e">
        <f>'[2]0 divers'!#REF!</f>
        <v>#REF!</v>
      </c>
      <c r="IS11" s="337" t="s">
        <v>42</v>
      </c>
    </row>
    <row r="12" spans="1:253" ht="18" customHeight="1" x14ac:dyDescent="0.4">
      <c r="A12" s="203"/>
      <c r="B12" s="421"/>
      <c r="C12" s="422" t="str">
        <f>IF(B12="","",VLOOKUP(B12,[0]!EQUIPES,2))</f>
        <v/>
      </c>
      <c r="D12" s="423" t="str">
        <f>IF(B12="","",VLOOKUP(B12,[0]!EQUIPES,3))</f>
        <v/>
      </c>
      <c r="E12" s="423" t="str">
        <f>IF(B12="","",VLOOKUP(B12,[0]!EQUIPES,4))</f>
        <v/>
      </c>
      <c r="F12" s="423" t="str">
        <f>IF(B12="","",VLOOKUP(B12,[0]!EQUIPES,5))</f>
        <v/>
      </c>
      <c r="G12" s="715"/>
      <c r="H12" s="424" t="str">
        <f>IF(B12="","",VLOOKUP(B12,[0]!EQUIPES,7))</f>
        <v/>
      </c>
      <c r="I12" s="423" t="str">
        <f>IF(B12="","",VLOOKUP(B12,[0]!EQUIPES,8))</f>
        <v/>
      </c>
      <c r="J12" s="425" t="str">
        <f>IF(B12="","",VLOOKUP(B12,[0]!EQUIPES,9))</f>
        <v/>
      </c>
      <c r="K12" s="426" t="str">
        <f>IF(B12="","",VLOOKUP(B12,[0]!LT,10))</f>
        <v/>
      </c>
      <c r="L12" s="427"/>
      <c r="M12" s="428"/>
      <c r="N12" s="429"/>
      <c r="O12" s="428"/>
      <c r="P12" s="429"/>
      <c r="Q12" s="428"/>
      <c r="R12" s="429"/>
      <c r="S12" s="428"/>
      <c r="T12" s="429"/>
      <c r="U12" s="428"/>
      <c r="V12" s="429"/>
      <c r="W12" s="428"/>
      <c r="X12" s="429"/>
      <c r="Y12" s="428"/>
      <c r="Z12" s="429"/>
      <c r="AA12" s="428"/>
      <c r="AB12" s="429"/>
      <c r="AC12" s="428"/>
      <c r="AD12" s="429"/>
      <c r="AE12" s="428"/>
      <c r="AF12" s="722"/>
      <c r="AG12" s="430" t="e" vm="1">
        <f t="shared" si="2"/>
        <v>#VALUE!</v>
      </c>
      <c r="AH12" s="717"/>
      <c r="IQ12" s="338" t="s">
        <v>11</v>
      </c>
      <c r="IR12" s="396" t="e">
        <f>'[2]0 divers'!#REF!</f>
        <v>#REF!</v>
      </c>
      <c r="IS12" s="337" t="s">
        <v>43</v>
      </c>
    </row>
    <row r="13" spans="1:253" ht="19.5" customHeight="1" x14ac:dyDescent="0.4">
      <c r="A13" s="203"/>
      <c r="B13" s="431"/>
      <c r="C13" s="432" t="str">
        <f>IF(B13="","",VLOOKUP(B13,[0]!EQUIPES,2))</f>
        <v/>
      </c>
      <c r="D13" s="433" t="str">
        <f>IF(B13="","",VLOOKUP(B13,[0]!EQUIPES,3))</f>
        <v/>
      </c>
      <c r="E13" s="433" t="str">
        <f>IF(B13="","",VLOOKUP(B13,[0]!EQUIPES,4))</f>
        <v/>
      </c>
      <c r="F13" s="433" t="str">
        <f>IF(B13="","",VLOOKUP(B13,[0]!EQUIPES,5))</f>
        <v/>
      </c>
      <c r="G13" s="715"/>
      <c r="H13" s="434" t="str">
        <f>IF(B13="","",VLOOKUP(B13,[0]!EQUIPES,7))</f>
        <v/>
      </c>
      <c r="I13" s="433" t="str">
        <f>IF(B13="","",VLOOKUP(B13,[0]!EQUIPES,8))</f>
        <v/>
      </c>
      <c r="J13" s="435" t="str">
        <f>IF(B13="","",VLOOKUP(B13,[0]!EQUIPES,9))</f>
        <v/>
      </c>
      <c r="K13" s="436" t="str">
        <f>IF(B13="","",VLOOKUP(B13,[0]!LT,10))</f>
        <v/>
      </c>
      <c r="L13" s="437"/>
      <c r="M13" s="438"/>
      <c r="N13" s="439"/>
      <c r="O13" s="438"/>
      <c r="P13" s="439"/>
      <c r="Q13" s="438"/>
      <c r="R13" s="439"/>
      <c r="S13" s="438"/>
      <c r="T13" s="439"/>
      <c r="U13" s="438"/>
      <c r="V13" s="439"/>
      <c r="W13" s="438"/>
      <c r="X13" s="439"/>
      <c r="Y13" s="438"/>
      <c r="Z13" s="439"/>
      <c r="AA13" s="438"/>
      <c r="AB13" s="439"/>
      <c r="AC13" s="438"/>
      <c r="AD13" s="439"/>
      <c r="AE13" s="438"/>
      <c r="AF13" s="722"/>
      <c r="AG13" s="440" t="e" vm="1">
        <f t="shared" si="2"/>
        <v>#VALUE!</v>
      </c>
      <c r="AH13" s="441" t="str">
        <f>+IF(G9="","",AI13)</f>
        <v/>
      </c>
      <c r="AI13" s="112">
        <f t="array" ref="AI13">+SUM(IF(G9="m",F9:F11,IF(G9="f",F9:F10)))</f>
        <v>0</v>
      </c>
      <c r="IQ13" s="338" t="s">
        <v>11</v>
      </c>
      <c r="IR13" s="396" t="e">
        <f>'[2]0 divers'!#REF!</f>
        <v>#REF!</v>
      </c>
      <c r="IS13" s="337" t="s">
        <v>44</v>
      </c>
    </row>
    <row r="14" spans="1:253" ht="19.5" customHeight="1" x14ac:dyDescent="0.4">
      <c r="A14" s="203"/>
      <c r="B14" s="411"/>
      <c r="C14" s="412" t="str">
        <f>IF(B14="","",VLOOKUP(B14,[0]!EQUIPES,2))</f>
        <v/>
      </c>
      <c r="D14" s="413" t="str">
        <f>IF(B14="","",VLOOKUP(B14,[0]!EQUIPES,3))</f>
        <v/>
      </c>
      <c r="E14" s="413" t="str">
        <f>IF(B14="","",VLOOKUP(B14,[0]!EQUIPES,4))</f>
        <v/>
      </c>
      <c r="F14" s="413" t="str">
        <f>IF(B14="","",VLOOKUP(B14,[0]!EQUIPES,5))</f>
        <v/>
      </c>
      <c r="G14" s="715" t="str">
        <f>IF(B14="","",VLOOKUP(B14,[0]!EQUIPES,6))</f>
        <v/>
      </c>
      <c r="H14" s="414" t="str">
        <f>IF(B14="","",VLOOKUP(B14,[0]!EQUIPES,7))</f>
        <v/>
      </c>
      <c r="I14" s="413" t="str">
        <f>IF(B14="","",VLOOKUP(B14,[0]!EQUIPES,8))</f>
        <v/>
      </c>
      <c r="J14" s="415" t="str">
        <f>IF(B14="","",VLOOKUP(B14,[0]!EQUIPES,9))</f>
        <v/>
      </c>
      <c r="K14" s="442" t="str">
        <f>IF(B14="","",VLOOKUP(B14,[0]!LT,10))</f>
        <v/>
      </c>
      <c r="L14" s="417"/>
      <c r="M14" s="418"/>
      <c r="N14" s="419"/>
      <c r="O14" s="418"/>
      <c r="P14" s="419"/>
      <c r="Q14" s="418"/>
      <c r="R14" s="419"/>
      <c r="S14" s="418"/>
      <c r="T14" s="419"/>
      <c r="U14" s="418"/>
      <c r="V14" s="419"/>
      <c r="W14" s="418"/>
      <c r="X14" s="419"/>
      <c r="Y14" s="418"/>
      <c r="Z14" s="419"/>
      <c r="AA14" s="418"/>
      <c r="AB14" s="419"/>
      <c r="AC14" s="418"/>
      <c r="AD14" s="419"/>
      <c r="AE14" s="418"/>
      <c r="AF14" s="722" t="s">
        <v>6</v>
      </c>
      <c r="AG14" s="420" t="e" vm="1">
        <f t="shared" si="2"/>
        <v>#VALUE!</v>
      </c>
      <c r="AH14" s="717"/>
      <c r="AI14" s="112"/>
      <c r="IQ14" s="338"/>
      <c r="IR14" s="396"/>
      <c r="IS14" s="337"/>
    </row>
    <row r="15" spans="1:253" ht="19.5" customHeight="1" x14ac:dyDescent="0.4">
      <c r="A15" s="203"/>
      <c r="B15" s="421"/>
      <c r="C15" s="422" t="str">
        <f>IF(B15="","",VLOOKUP(B15,[0]!EQUIPES,2))</f>
        <v/>
      </c>
      <c r="D15" s="423" t="str">
        <f>IF(B15="","",VLOOKUP(B15,[0]!EQUIPES,3))</f>
        <v/>
      </c>
      <c r="E15" s="423" t="str">
        <f>IF(B15="","",VLOOKUP(B15,[0]!EQUIPES,4))</f>
        <v/>
      </c>
      <c r="F15" s="423" t="str">
        <f>IF(B15="","",VLOOKUP(B15,[0]!EQUIPES,5))</f>
        <v/>
      </c>
      <c r="G15" s="715"/>
      <c r="H15" s="424" t="str">
        <f>IF(B15="","",VLOOKUP(B15,[0]!EQUIPES,7))</f>
        <v/>
      </c>
      <c r="I15" s="423" t="str">
        <f>IF(B15="","",VLOOKUP(B15,[0]!EQUIPES,8))</f>
        <v/>
      </c>
      <c r="J15" s="425" t="str">
        <f>IF(B15="","",VLOOKUP(B15,[0]!EQUIPES,9))</f>
        <v/>
      </c>
      <c r="K15" s="443" t="str">
        <f>IF(B15="","",VLOOKUP(B15,[0]!LT,10))</f>
        <v/>
      </c>
      <c r="L15" s="427"/>
      <c r="M15" s="428"/>
      <c r="N15" s="429"/>
      <c r="O15" s="428"/>
      <c r="P15" s="429"/>
      <c r="Q15" s="428"/>
      <c r="R15" s="429"/>
      <c r="S15" s="428"/>
      <c r="T15" s="429"/>
      <c r="U15" s="428"/>
      <c r="V15" s="429"/>
      <c r="W15" s="428"/>
      <c r="X15" s="429"/>
      <c r="Y15" s="428"/>
      <c r="Z15" s="429"/>
      <c r="AA15" s="428"/>
      <c r="AB15" s="429"/>
      <c r="AC15" s="428"/>
      <c r="AD15" s="429"/>
      <c r="AE15" s="428"/>
      <c r="AF15" s="722"/>
      <c r="AG15" s="430" t="e" vm="1">
        <f t="shared" si="2"/>
        <v>#VALUE!</v>
      </c>
      <c r="AH15" s="717"/>
      <c r="AI15" s="112"/>
      <c r="IQ15" s="338"/>
      <c r="IR15" s="396"/>
      <c r="IS15" s="337"/>
    </row>
    <row r="16" spans="1:253" ht="19.5" customHeight="1" x14ac:dyDescent="0.4">
      <c r="A16" s="203"/>
      <c r="B16" s="421"/>
      <c r="C16" s="422" t="str">
        <f>IF(B16="","",VLOOKUP(B16,[0]!EQUIPES,2))</f>
        <v/>
      </c>
      <c r="D16" s="423" t="str">
        <f>IF(B16="","",VLOOKUP(B16,[0]!EQUIPES,3))</f>
        <v/>
      </c>
      <c r="E16" s="423" t="str">
        <f>IF(B16="","",VLOOKUP(B16,[0]!EQUIPES,4))</f>
        <v/>
      </c>
      <c r="F16" s="423" t="str">
        <f>IF(B16="","",VLOOKUP(B16,[0]!EQUIPES,5))</f>
        <v/>
      </c>
      <c r="G16" s="715"/>
      <c r="H16" s="424" t="str">
        <f>IF(B16="","",VLOOKUP(B16,[0]!EQUIPES,7))</f>
        <v/>
      </c>
      <c r="I16" s="423" t="str">
        <f>IF(B16="","",VLOOKUP(B16,[0]!EQUIPES,8))</f>
        <v/>
      </c>
      <c r="J16" s="425" t="str">
        <f>IF(B16="","",VLOOKUP(B16,[0]!EQUIPES,9))</f>
        <v/>
      </c>
      <c r="K16" s="443" t="str">
        <f>IF(B16="","",VLOOKUP(B16,[0]!LT,10))</f>
        <v/>
      </c>
      <c r="L16" s="427"/>
      <c r="M16" s="428"/>
      <c r="N16" s="429"/>
      <c r="O16" s="428"/>
      <c r="P16" s="429"/>
      <c r="Q16" s="428"/>
      <c r="R16" s="429"/>
      <c r="S16" s="428"/>
      <c r="T16" s="429"/>
      <c r="U16" s="428"/>
      <c r="V16" s="429"/>
      <c r="W16" s="428"/>
      <c r="X16" s="429"/>
      <c r="Y16" s="428"/>
      <c r="Z16" s="429"/>
      <c r="AA16" s="428"/>
      <c r="AB16" s="429"/>
      <c r="AC16" s="428"/>
      <c r="AD16" s="429"/>
      <c r="AE16" s="428"/>
      <c r="AF16" s="722"/>
      <c r="AG16" s="430" t="e" vm="1">
        <f t="shared" si="2"/>
        <v>#VALUE!</v>
      </c>
      <c r="AH16" s="717"/>
      <c r="AI16" s="112"/>
      <c r="IQ16" s="338"/>
      <c r="IR16" s="396"/>
      <c r="IS16" s="337"/>
    </row>
    <row r="17" spans="1:253" ht="19.5" customHeight="1" x14ac:dyDescent="0.4">
      <c r="A17" s="203"/>
      <c r="B17" s="421"/>
      <c r="C17" s="422" t="str">
        <f>IF(B17="","",VLOOKUP(B17,[0]!EQUIPES,2))</f>
        <v/>
      </c>
      <c r="D17" s="423" t="str">
        <f>IF(B17="","",VLOOKUP(B17,[0]!EQUIPES,3))</f>
        <v/>
      </c>
      <c r="E17" s="423" t="str">
        <f>IF(B17="","",VLOOKUP(B17,[0]!EQUIPES,4))</f>
        <v/>
      </c>
      <c r="F17" s="423" t="str">
        <f>IF(B17="","",VLOOKUP(B17,[0]!EQUIPES,5))</f>
        <v/>
      </c>
      <c r="G17" s="715"/>
      <c r="H17" s="424" t="str">
        <f>IF(B17="","",VLOOKUP(B17,[0]!EQUIPES,7))</f>
        <v/>
      </c>
      <c r="I17" s="423" t="str">
        <f>IF(B17="","",VLOOKUP(B17,[0]!EQUIPES,8))</f>
        <v/>
      </c>
      <c r="J17" s="425" t="str">
        <f>IF(B17="","",VLOOKUP(B17,[0]!EQUIPES,9))</f>
        <v/>
      </c>
      <c r="K17" s="443" t="str">
        <f>IF(B17="","",VLOOKUP(B17,[0]!LT,10))</f>
        <v/>
      </c>
      <c r="L17" s="427"/>
      <c r="M17" s="428"/>
      <c r="N17" s="429"/>
      <c r="O17" s="428"/>
      <c r="P17" s="429"/>
      <c r="Q17" s="428"/>
      <c r="R17" s="429"/>
      <c r="S17" s="428"/>
      <c r="T17" s="429"/>
      <c r="U17" s="428"/>
      <c r="V17" s="429"/>
      <c r="W17" s="428"/>
      <c r="X17" s="429"/>
      <c r="Y17" s="428"/>
      <c r="Z17" s="429"/>
      <c r="AA17" s="428"/>
      <c r="AB17" s="429"/>
      <c r="AC17" s="428"/>
      <c r="AD17" s="429"/>
      <c r="AE17" s="428"/>
      <c r="AF17" s="722"/>
      <c r="AG17" s="430" t="e" vm="1">
        <f t="shared" si="2"/>
        <v>#VALUE!</v>
      </c>
      <c r="AH17" s="717"/>
      <c r="AI17" s="112"/>
      <c r="IQ17" s="338"/>
      <c r="IR17" s="396"/>
      <c r="IS17" s="337"/>
    </row>
    <row r="18" spans="1:253" ht="19.5" customHeight="1" x14ac:dyDescent="0.4">
      <c r="A18" s="203"/>
      <c r="B18" s="431"/>
      <c r="C18" s="432" t="str">
        <f>IF(B18="","",VLOOKUP(B18,[0]!EQUIPES,2))</f>
        <v/>
      </c>
      <c r="D18" s="433" t="str">
        <f>IF(B18="","",VLOOKUP(B18,[0]!EQUIPES,3))</f>
        <v/>
      </c>
      <c r="E18" s="433" t="str">
        <f>IF(B18="","",VLOOKUP(B18,[0]!EQUIPES,4))</f>
        <v/>
      </c>
      <c r="F18" s="433" t="str">
        <f>IF(B18="","",VLOOKUP(B18,[0]!EQUIPES,5))</f>
        <v/>
      </c>
      <c r="G18" s="715"/>
      <c r="H18" s="434" t="str">
        <f>IF(B18="","",VLOOKUP(B18,[0]!EQUIPES,7))</f>
        <v/>
      </c>
      <c r="I18" s="433" t="str">
        <f>IF(B18="","",VLOOKUP(B18,[0]!EQUIPES,8))</f>
        <v/>
      </c>
      <c r="J18" s="435" t="str">
        <f>IF(B18="","",VLOOKUP(B18,[0]!EQUIPES,9))</f>
        <v/>
      </c>
      <c r="K18" s="444" t="str">
        <f>IF(B18="","",VLOOKUP(B18,[0]!LT,10))</f>
        <v/>
      </c>
      <c r="L18" s="437"/>
      <c r="M18" s="438"/>
      <c r="N18" s="439"/>
      <c r="O18" s="438"/>
      <c r="P18" s="439"/>
      <c r="Q18" s="438"/>
      <c r="R18" s="439"/>
      <c r="S18" s="438"/>
      <c r="T18" s="439"/>
      <c r="U18" s="438"/>
      <c r="V18" s="439"/>
      <c r="W18" s="438"/>
      <c r="X18" s="439"/>
      <c r="Y18" s="438"/>
      <c r="Z18" s="439"/>
      <c r="AA18" s="438"/>
      <c r="AB18" s="439"/>
      <c r="AC18" s="438"/>
      <c r="AD18" s="439"/>
      <c r="AE18" s="438"/>
      <c r="AF18" s="722"/>
      <c r="AG18" s="440" t="e" vm="1">
        <f t="shared" si="2"/>
        <v>#VALUE!</v>
      </c>
      <c r="AH18" s="441" t="str">
        <f>+IF(G14="","",AI18)</f>
        <v/>
      </c>
      <c r="AI18" s="112">
        <f t="array" ref="AI18">+SUM(IF(G14="m",F14:F16,IF(G14="f",F14:F15)))</f>
        <v>0</v>
      </c>
      <c r="IQ18" s="338"/>
      <c r="IR18" s="396"/>
      <c r="IS18" s="337"/>
    </row>
    <row r="19" spans="1:253" ht="19.5" customHeight="1" x14ac:dyDescent="0.4">
      <c r="A19" s="203"/>
      <c r="B19" s="411"/>
      <c r="C19" s="412" t="str">
        <f>IF(B19="","",VLOOKUP(B19,[0]!EQUIPES,2))</f>
        <v/>
      </c>
      <c r="D19" s="413" t="str">
        <f>IF(B19="","",VLOOKUP(B19,[0]!EQUIPES,3))</f>
        <v/>
      </c>
      <c r="E19" s="413" t="str">
        <f>IF(B19="","",VLOOKUP(B19,[0]!EQUIPES,4))</f>
        <v/>
      </c>
      <c r="F19" s="413" t="str">
        <f>IF(B19="","",VLOOKUP(B19,[0]!EQUIPES,5))</f>
        <v/>
      </c>
      <c r="G19" s="715" t="str">
        <f>IF(B19="","",VLOOKUP(B19,[0]!EQUIPES,6))</f>
        <v/>
      </c>
      <c r="H19" s="414" t="str">
        <f>IF(B19="","",VLOOKUP(B19,[0]!EQUIPES,7))</f>
        <v/>
      </c>
      <c r="I19" s="413" t="str">
        <f>IF(B19="","",VLOOKUP(B19,[0]!EQUIPES,8))</f>
        <v/>
      </c>
      <c r="J19" s="415" t="str">
        <f>IF(B19="","",VLOOKUP(B19,[0]!EQUIPES,9))</f>
        <v/>
      </c>
      <c r="K19" s="442" t="str">
        <f>IF(B19="","",VLOOKUP(B19,[0]!LT,10))</f>
        <v/>
      </c>
      <c r="L19" s="417"/>
      <c r="M19" s="418"/>
      <c r="N19" s="419"/>
      <c r="O19" s="418"/>
      <c r="P19" s="419"/>
      <c r="Q19" s="418"/>
      <c r="R19" s="419"/>
      <c r="S19" s="418"/>
      <c r="T19" s="419"/>
      <c r="U19" s="418"/>
      <c r="V19" s="419"/>
      <c r="W19" s="418"/>
      <c r="X19" s="419"/>
      <c r="Y19" s="418"/>
      <c r="Z19" s="419"/>
      <c r="AA19" s="418"/>
      <c r="AB19" s="419"/>
      <c r="AC19" s="418"/>
      <c r="AD19" s="419"/>
      <c r="AE19" s="418"/>
      <c r="AF19" s="722" t="s">
        <v>6</v>
      </c>
      <c r="AG19" s="420" t="e" vm="1">
        <f t="shared" si="2"/>
        <v>#VALUE!</v>
      </c>
      <c r="AH19" s="717"/>
      <c r="AI19" s="112"/>
      <c r="IQ19" s="338"/>
      <c r="IR19" s="396"/>
      <c r="IS19" s="337"/>
    </row>
    <row r="20" spans="1:253" ht="19.5" customHeight="1" x14ac:dyDescent="0.4">
      <c r="A20" s="203"/>
      <c r="B20" s="421"/>
      <c r="C20" s="422" t="str">
        <f>IF(B20="","",VLOOKUP(B20,[0]!EQUIPES,2))</f>
        <v/>
      </c>
      <c r="D20" s="423" t="str">
        <f>IF(B20="","",VLOOKUP(B20,[0]!EQUIPES,3))</f>
        <v/>
      </c>
      <c r="E20" s="423" t="str">
        <f>IF(B20="","",VLOOKUP(B20,[0]!EQUIPES,4))</f>
        <v/>
      </c>
      <c r="F20" s="423" t="str">
        <f>IF(B20="","",VLOOKUP(B20,[0]!EQUIPES,5))</f>
        <v/>
      </c>
      <c r="G20" s="715"/>
      <c r="H20" s="424" t="str">
        <f>IF(B20="","",VLOOKUP(B20,[0]!EQUIPES,7))</f>
        <v/>
      </c>
      <c r="I20" s="423" t="str">
        <f>IF(B20="","",VLOOKUP(B20,[0]!EQUIPES,8))</f>
        <v/>
      </c>
      <c r="J20" s="425" t="str">
        <f>IF(B20="","",VLOOKUP(B20,[0]!EQUIPES,9))</f>
        <v/>
      </c>
      <c r="K20" s="443" t="str">
        <f>IF(B20="","",VLOOKUP(B20,[0]!LT,10))</f>
        <v/>
      </c>
      <c r="L20" s="427"/>
      <c r="M20" s="428"/>
      <c r="N20" s="429"/>
      <c r="O20" s="428"/>
      <c r="P20" s="429"/>
      <c r="Q20" s="428"/>
      <c r="R20" s="429"/>
      <c r="S20" s="428"/>
      <c r="T20" s="429"/>
      <c r="U20" s="428"/>
      <c r="V20" s="429"/>
      <c r="W20" s="428"/>
      <c r="X20" s="429"/>
      <c r="Y20" s="428"/>
      <c r="Z20" s="429"/>
      <c r="AA20" s="428"/>
      <c r="AB20" s="429"/>
      <c r="AC20" s="428"/>
      <c r="AD20" s="429"/>
      <c r="AE20" s="428"/>
      <c r="AF20" s="722"/>
      <c r="AG20" s="430" t="e" vm="1">
        <f t="shared" si="2"/>
        <v>#VALUE!</v>
      </c>
      <c r="AH20" s="717"/>
      <c r="AI20" s="112"/>
      <c r="IQ20" s="338"/>
      <c r="IR20" s="396"/>
      <c r="IS20" s="337"/>
    </row>
    <row r="21" spans="1:253" ht="19.5" customHeight="1" x14ac:dyDescent="0.4">
      <c r="A21" s="203"/>
      <c r="B21" s="421"/>
      <c r="C21" s="422" t="str">
        <f>IF(B21="","",VLOOKUP(B21,[0]!EQUIPES,2))</f>
        <v/>
      </c>
      <c r="D21" s="423" t="str">
        <f>IF(B21="","",VLOOKUP(B21,[0]!EQUIPES,3))</f>
        <v/>
      </c>
      <c r="E21" s="423" t="str">
        <f>IF(B21="","",VLOOKUP(B21,[0]!EQUIPES,4))</f>
        <v/>
      </c>
      <c r="F21" s="423" t="str">
        <f>IF(B21="","",VLOOKUP(B21,[0]!EQUIPES,5))</f>
        <v/>
      </c>
      <c r="G21" s="715"/>
      <c r="H21" s="424" t="str">
        <f>IF(B21="","",VLOOKUP(B21,[0]!EQUIPES,7))</f>
        <v/>
      </c>
      <c r="I21" s="423" t="str">
        <f>IF(B21="","",VLOOKUP(B21,[0]!EQUIPES,8))</f>
        <v/>
      </c>
      <c r="J21" s="425" t="str">
        <f>IF(B21="","",VLOOKUP(B21,[0]!EQUIPES,9))</f>
        <v/>
      </c>
      <c r="K21" s="443" t="str">
        <f>IF(B21="","",VLOOKUP(B21,[0]!LT,10))</f>
        <v/>
      </c>
      <c r="L21" s="427"/>
      <c r="M21" s="428"/>
      <c r="N21" s="429"/>
      <c r="O21" s="428"/>
      <c r="P21" s="429"/>
      <c r="Q21" s="428"/>
      <c r="R21" s="429"/>
      <c r="S21" s="428"/>
      <c r="T21" s="429"/>
      <c r="U21" s="428"/>
      <c r="V21" s="429"/>
      <c r="W21" s="428"/>
      <c r="X21" s="429"/>
      <c r="Y21" s="428"/>
      <c r="Z21" s="429"/>
      <c r="AA21" s="428"/>
      <c r="AB21" s="429"/>
      <c r="AC21" s="428"/>
      <c r="AD21" s="429"/>
      <c r="AE21" s="428"/>
      <c r="AF21" s="722"/>
      <c r="AG21" s="430" t="e" vm="1">
        <f t="shared" si="2"/>
        <v>#VALUE!</v>
      </c>
      <c r="AH21" s="717"/>
      <c r="AI21" s="112"/>
      <c r="IQ21" s="338"/>
      <c r="IR21" s="396"/>
      <c r="IS21" s="337"/>
    </row>
    <row r="22" spans="1:253" ht="19.5" customHeight="1" x14ac:dyDescent="0.4">
      <c r="A22" s="203"/>
      <c r="B22" s="421"/>
      <c r="C22" s="422" t="str">
        <f>IF(B22="","",VLOOKUP(B22,[0]!EQUIPES,2))</f>
        <v/>
      </c>
      <c r="D22" s="423" t="str">
        <f>IF(B22="","",VLOOKUP(B22,[0]!EQUIPES,3))</f>
        <v/>
      </c>
      <c r="E22" s="423" t="str">
        <f>IF(B22="","",VLOOKUP(B22,[0]!EQUIPES,4))</f>
        <v/>
      </c>
      <c r="F22" s="423" t="str">
        <f>IF(B22="","",VLOOKUP(B22,[0]!EQUIPES,5))</f>
        <v/>
      </c>
      <c r="G22" s="715"/>
      <c r="H22" s="424" t="str">
        <f>IF(B22="","",VLOOKUP(B22,[0]!EQUIPES,7))</f>
        <v/>
      </c>
      <c r="I22" s="423" t="str">
        <f>IF(B22="","",VLOOKUP(B22,[0]!EQUIPES,8))</f>
        <v/>
      </c>
      <c r="J22" s="425" t="str">
        <f>IF(B22="","",VLOOKUP(B22,[0]!EQUIPES,9))</f>
        <v/>
      </c>
      <c r="K22" s="443" t="str">
        <f>IF(B22="","",VLOOKUP(B22,[0]!LT,10))</f>
        <v/>
      </c>
      <c r="L22" s="427"/>
      <c r="M22" s="428"/>
      <c r="N22" s="429"/>
      <c r="O22" s="428"/>
      <c r="P22" s="429"/>
      <c r="Q22" s="428"/>
      <c r="R22" s="429"/>
      <c r="S22" s="428"/>
      <c r="T22" s="429"/>
      <c r="U22" s="428"/>
      <c r="V22" s="429"/>
      <c r="W22" s="428"/>
      <c r="X22" s="429"/>
      <c r="Y22" s="428"/>
      <c r="Z22" s="429"/>
      <c r="AA22" s="428"/>
      <c r="AB22" s="429"/>
      <c r="AC22" s="428"/>
      <c r="AD22" s="429"/>
      <c r="AE22" s="428"/>
      <c r="AF22" s="722"/>
      <c r="AG22" s="430" t="e" vm="1">
        <f t="shared" si="2"/>
        <v>#VALUE!</v>
      </c>
      <c r="AH22" s="717"/>
      <c r="AI22" s="112"/>
      <c r="IQ22" s="338"/>
      <c r="IR22" s="396"/>
      <c r="IS22" s="337"/>
    </row>
    <row r="23" spans="1:253" ht="19.5" customHeight="1" x14ac:dyDescent="0.4">
      <c r="A23" s="203"/>
      <c r="B23" s="431"/>
      <c r="C23" s="432" t="str">
        <f>IF(B23="","",VLOOKUP(B23,[0]!EQUIPES,2))</f>
        <v/>
      </c>
      <c r="D23" s="433" t="str">
        <f>IF(B23="","",VLOOKUP(B23,[0]!EQUIPES,3))</f>
        <v/>
      </c>
      <c r="E23" s="433" t="str">
        <f>IF(B23="","",VLOOKUP(B23,[0]!EQUIPES,4))</f>
        <v/>
      </c>
      <c r="F23" s="433" t="str">
        <f>IF(B23="","",VLOOKUP(B23,[0]!EQUIPES,5))</f>
        <v/>
      </c>
      <c r="G23" s="715"/>
      <c r="H23" s="434" t="str">
        <f>IF(B23="","",VLOOKUP(B23,[0]!EQUIPES,7))</f>
        <v/>
      </c>
      <c r="I23" s="433" t="str">
        <f>IF(B23="","",VLOOKUP(B23,[0]!EQUIPES,8))</f>
        <v/>
      </c>
      <c r="J23" s="435" t="str">
        <f>IF(B23="","",VLOOKUP(B23,[0]!EQUIPES,9))</f>
        <v/>
      </c>
      <c r="K23" s="444" t="str">
        <f>IF(B23="","",VLOOKUP(B23,[0]!LT,10))</f>
        <v/>
      </c>
      <c r="L23" s="437"/>
      <c r="M23" s="438"/>
      <c r="N23" s="439"/>
      <c r="O23" s="438"/>
      <c r="P23" s="439"/>
      <c r="Q23" s="438"/>
      <c r="R23" s="439"/>
      <c r="S23" s="438"/>
      <c r="T23" s="439"/>
      <c r="U23" s="438"/>
      <c r="V23" s="439"/>
      <c r="W23" s="438"/>
      <c r="X23" s="439"/>
      <c r="Y23" s="438"/>
      <c r="Z23" s="439"/>
      <c r="AA23" s="438"/>
      <c r="AB23" s="439"/>
      <c r="AC23" s="438"/>
      <c r="AD23" s="439"/>
      <c r="AE23" s="438"/>
      <c r="AF23" s="722"/>
      <c r="AG23" s="440" t="e" vm="1">
        <f t="shared" si="2"/>
        <v>#VALUE!</v>
      </c>
      <c r="AH23" s="441" t="str">
        <f>+IF(G19="","",AI23)</f>
        <v/>
      </c>
      <c r="AI23" s="112">
        <f t="array" ref="AI23">+SUM(IF(G19="m",F19:F21,IF(G19="f",F19:F20)))</f>
        <v>0</v>
      </c>
      <c r="IQ23" s="338"/>
      <c r="IR23" s="396"/>
      <c r="IS23" s="337"/>
    </row>
    <row r="24" spans="1:253" ht="19.5" customHeight="1" x14ac:dyDescent="0.4">
      <c r="A24" s="203"/>
      <c r="B24" s="411"/>
      <c r="C24" s="412" t="str">
        <f>IF(B24="","",VLOOKUP(B24,[0]!EQUIPES,2))</f>
        <v/>
      </c>
      <c r="D24" s="413" t="str">
        <f>IF(B24="","",VLOOKUP(B24,[0]!EQUIPES,3))</f>
        <v/>
      </c>
      <c r="E24" s="413" t="str">
        <f>IF(B24="","",VLOOKUP(B24,[0]!EQUIPES,4))</f>
        <v/>
      </c>
      <c r="F24" s="413" t="str">
        <f>IF(B24="","",VLOOKUP(B24,[0]!EQUIPES,5))</f>
        <v/>
      </c>
      <c r="G24" s="715" t="str">
        <f>IF(B24="","",VLOOKUP(B24,[0]!EQUIPES,6))</f>
        <v/>
      </c>
      <c r="H24" s="414" t="str">
        <f>IF(B24="","",VLOOKUP(B24,[0]!EQUIPES,7))</f>
        <v/>
      </c>
      <c r="I24" s="413" t="str">
        <f>IF(B24="","",VLOOKUP(B24,[0]!EQUIPES,8))</f>
        <v/>
      </c>
      <c r="J24" s="415" t="str">
        <f>IF(B24="","",VLOOKUP(B24,[0]!EQUIPES,9))</f>
        <v/>
      </c>
      <c r="K24" s="442" t="str">
        <f>IF(B24="","",VLOOKUP(B24,[0]!LT,10))</f>
        <v/>
      </c>
      <c r="L24" s="417"/>
      <c r="M24" s="418"/>
      <c r="N24" s="419"/>
      <c r="O24" s="418"/>
      <c r="P24" s="419"/>
      <c r="Q24" s="418"/>
      <c r="R24" s="419"/>
      <c r="S24" s="418"/>
      <c r="T24" s="419"/>
      <c r="U24" s="418"/>
      <c r="V24" s="419"/>
      <c r="W24" s="418"/>
      <c r="X24" s="419"/>
      <c r="Y24" s="418"/>
      <c r="Z24" s="419"/>
      <c r="AA24" s="418"/>
      <c r="AB24" s="419"/>
      <c r="AC24" s="418"/>
      <c r="AD24" s="419"/>
      <c r="AE24" s="418"/>
      <c r="AF24" s="722" t="s">
        <v>6</v>
      </c>
      <c r="AG24" s="420" t="e" vm="1">
        <f t="shared" si="2"/>
        <v>#VALUE!</v>
      </c>
      <c r="AH24" s="717"/>
      <c r="AI24" s="112"/>
      <c r="IQ24" s="338"/>
      <c r="IR24" s="396"/>
      <c r="IS24" s="337"/>
    </row>
    <row r="25" spans="1:253" ht="19.5" customHeight="1" x14ac:dyDescent="0.4">
      <c r="A25" s="203"/>
      <c r="B25" s="421"/>
      <c r="C25" s="422" t="str">
        <f>IF(B25="","",VLOOKUP(B25,[0]!EQUIPES,2))</f>
        <v/>
      </c>
      <c r="D25" s="423" t="str">
        <f>IF(B25="","",VLOOKUP(B25,[0]!EQUIPES,3))</f>
        <v/>
      </c>
      <c r="E25" s="423" t="str">
        <f>IF(B25="","",VLOOKUP(B25,[0]!EQUIPES,4))</f>
        <v/>
      </c>
      <c r="F25" s="423" t="str">
        <f>IF(B25="","",VLOOKUP(B25,[0]!EQUIPES,5))</f>
        <v/>
      </c>
      <c r="G25" s="715"/>
      <c r="H25" s="424" t="str">
        <f>IF(B25="","",VLOOKUP(B25,[0]!EQUIPES,7))</f>
        <v/>
      </c>
      <c r="I25" s="423" t="str">
        <f>IF(B25="","",VLOOKUP(B25,[0]!EQUIPES,8))</f>
        <v/>
      </c>
      <c r="J25" s="425" t="str">
        <f>IF(B25="","",VLOOKUP(B25,[0]!EQUIPES,9))</f>
        <v/>
      </c>
      <c r="K25" s="443" t="str">
        <f>IF(B25="","",VLOOKUP(B25,[0]!LT,10))</f>
        <v/>
      </c>
      <c r="L25" s="427"/>
      <c r="M25" s="428"/>
      <c r="N25" s="429"/>
      <c r="O25" s="428"/>
      <c r="P25" s="429"/>
      <c r="Q25" s="428"/>
      <c r="R25" s="429"/>
      <c r="S25" s="428"/>
      <c r="T25" s="429"/>
      <c r="U25" s="428"/>
      <c r="V25" s="429"/>
      <c r="W25" s="428"/>
      <c r="X25" s="429"/>
      <c r="Y25" s="428"/>
      <c r="Z25" s="429"/>
      <c r="AA25" s="428"/>
      <c r="AB25" s="429"/>
      <c r="AC25" s="428"/>
      <c r="AD25" s="429"/>
      <c r="AE25" s="428"/>
      <c r="AF25" s="722"/>
      <c r="AG25" s="430" t="e" vm="1">
        <f t="shared" si="2"/>
        <v>#VALUE!</v>
      </c>
      <c r="AH25" s="717"/>
      <c r="AI25" s="112"/>
      <c r="IQ25" s="338"/>
      <c r="IR25" s="396"/>
      <c r="IS25" s="337"/>
    </row>
    <row r="26" spans="1:253" ht="19.5" customHeight="1" x14ac:dyDescent="0.4">
      <c r="A26" s="203"/>
      <c r="B26" s="421"/>
      <c r="C26" s="422" t="str">
        <f>IF(B26="","",VLOOKUP(B26,[0]!EQUIPES,2))</f>
        <v/>
      </c>
      <c r="D26" s="423" t="str">
        <f>IF(B26="","",VLOOKUP(B26,[0]!EQUIPES,3))</f>
        <v/>
      </c>
      <c r="E26" s="423" t="str">
        <f>IF(B26="","",VLOOKUP(B26,[0]!EQUIPES,4))</f>
        <v/>
      </c>
      <c r="F26" s="423" t="str">
        <f>IF(B26="","",VLOOKUP(B26,[0]!EQUIPES,5))</f>
        <v/>
      </c>
      <c r="G26" s="715"/>
      <c r="H26" s="424" t="str">
        <f>IF(B26="","",VLOOKUP(B26,[0]!EQUIPES,7))</f>
        <v/>
      </c>
      <c r="I26" s="423" t="str">
        <f>IF(B26="","",VLOOKUP(B26,[0]!EQUIPES,8))</f>
        <v/>
      </c>
      <c r="J26" s="425" t="str">
        <f>IF(B26="","",VLOOKUP(B26,[0]!EQUIPES,9))</f>
        <v/>
      </c>
      <c r="K26" s="443" t="str">
        <f>IF(B26="","",VLOOKUP(B26,[0]!LT,10))</f>
        <v/>
      </c>
      <c r="L26" s="427"/>
      <c r="M26" s="428"/>
      <c r="N26" s="429"/>
      <c r="O26" s="428"/>
      <c r="P26" s="429"/>
      <c r="Q26" s="428"/>
      <c r="R26" s="429"/>
      <c r="S26" s="428"/>
      <c r="T26" s="429"/>
      <c r="U26" s="428"/>
      <c r="V26" s="429"/>
      <c r="W26" s="428"/>
      <c r="X26" s="429"/>
      <c r="Y26" s="428"/>
      <c r="Z26" s="429"/>
      <c r="AA26" s="428"/>
      <c r="AB26" s="429"/>
      <c r="AC26" s="428"/>
      <c r="AD26" s="429"/>
      <c r="AE26" s="428"/>
      <c r="AF26" s="722"/>
      <c r="AG26" s="430" t="e" vm="1">
        <f t="shared" si="2"/>
        <v>#VALUE!</v>
      </c>
      <c r="AH26" s="717"/>
      <c r="AI26" s="112"/>
      <c r="IQ26" s="338"/>
      <c r="IR26" s="396"/>
      <c r="IS26" s="337"/>
    </row>
    <row r="27" spans="1:253" ht="19.5" customHeight="1" x14ac:dyDescent="0.4">
      <c r="A27" s="203"/>
      <c r="B27" s="421"/>
      <c r="C27" s="422" t="str">
        <f>IF(B27="","",VLOOKUP(B27,[0]!EQUIPES,2))</f>
        <v/>
      </c>
      <c r="D27" s="423" t="str">
        <f>IF(B27="","",VLOOKUP(B27,[0]!EQUIPES,3))</f>
        <v/>
      </c>
      <c r="E27" s="423" t="str">
        <f>IF(B27="","",VLOOKUP(B27,[0]!EQUIPES,4))</f>
        <v/>
      </c>
      <c r="F27" s="423" t="str">
        <f>IF(B27="","",VLOOKUP(B27,[0]!EQUIPES,5))</f>
        <v/>
      </c>
      <c r="G27" s="715"/>
      <c r="H27" s="424" t="str">
        <f>IF(B27="","",VLOOKUP(B27,[0]!EQUIPES,7))</f>
        <v/>
      </c>
      <c r="I27" s="423" t="str">
        <f>IF(B27="","",VLOOKUP(B27,[0]!EQUIPES,8))</f>
        <v/>
      </c>
      <c r="J27" s="425" t="str">
        <f>IF(B27="","",VLOOKUP(B27,[0]!EQUIPES,9))</f>
        <v/>
      </c>
      <c r="K27" s="443" t="str">
        <f>IF(B27="","",VLOOKUP(B27,[0]!LT,10))</f>
        <v/>
      </c>
      <c r="L27" s="427"/>
      <c r="M27" s="428"/>
      <c r="N27" s="429"/>
      <c r="O27" s="428"/>
      <c r="P27" s="429"/>
      <c r="Q27" s="428"/>
      <c r="R27" s="429"/>
      <c r="S27" s="428"/>
      <c r="T27" s="429"/>
      <c r="U27" s="428"/>
      <c r="V27" s="429"/>
      <c r="W27" s="428"/>
      <c r="X27" s="429"/>
      <c r="Y27" s="428"/>
      <c r="Z27" s="429"/>
      <c r="AA27" s="428"/>
      <c r="AB27" s="429"/>
      <c r="AC27" s="428"/>
      <c r="AD27" s="429"/>
      <c r="AE27" s="428"/>
      <c r="AF27" s="722"/>
      <c r="AG27" s="430" t="e" vm="1">
        <f t="shared" si="2"/>
        <v>#VALUE!</v>
      </c>
      <c r="AH27" s="717"/>
      <c r="AI27" s="112"/>
      <c r="IQ27" s="338"/>
      <c r="IR27" s="396"/>
      <c r="IS27" s="337"/>
    </row>
    <row r="28" spans="1:253" ht="19.5" customHeight="1" x14ac:dyDescent="0.4">
      <c r="A28" s="203"/>
      <c r="B28" s="431"/>
      <c r="C28" s="432" t="str">
        <f>IF(B28="","",VLOOKUP(B28,[0]!EQUIPES,2))</f>
        <v/>
      </c>
      <c r="D28" s="433" t="str">
        <f>IF(B28="","",VLOOKUP(B28,[0]!EQUIPES,3))</f>
        <v/>
      </c>
      <c r="E28" s="433" t="str">
        <f>IF(B28="","",VLOOKUP(B28,[0]!EQUIPES,4))</f>
        <v/>
      </c>
      <c r="F28" s="433" t="str">
        <f>IF(B28="","",VLOOKUP(B28,[0]!EQUIPES,5))</f>
        <v/>
      </c>
      <c r="G28" s="715"/>
      <c r="H28" s="434" t="str">
        <f>IF(B28="","",VLOOKUP(B28,[0]!EQUIPES,7))</f>
        <v/>
      </c>
      <c r="I28" s="433" t="str">
        <f>IF(B28="","",VLOOKUP(B28,[0]!EQUIPES,8))</f>
        <v/>
      </c>
      <c r="J28" s="435" t="str">
        <f>IF(B28="","",VLOOKUP(B28,[0]!EQUIPES,9))</f>
        <v/>
      </c>
      <c r="K28" s="444" t="str">
        <f>IF(B28="","",VLOOKUP(B28,[0]!LT,10))</f>
        <v/>
      </c>
      <c r="L28" s="437"/>
      <c r="M28" s="438"/>
      <c r="N28" s="439"/>
      <c r="O28" s="438"/>
      <c r="P28" s="439"/>
      <c r="Q28" s="438"/>
      <c r="R28" s="439"/>
      <c r="S28" s="438"/>
      <c r="T28" s="439"/>
      <c r="U28" s="438"/>
      <c r="V28" s="439"/>
      <c r="W28" s="438"/>
      <c r="X28" s="439"/>
      <c r="Y28" s="438"/>
      <c r="Z28" s="439"/>
      <c r="AA28" s="438"/>
      <c r="AB28" s="439"/>
      <c r="AC28" s="438"/>
      <c r="AD28" s="439"/>
      <c r="AE28" s="438"/>
      <c r="AF28" s="722"/>
      <c r="AG28" s="440" t="e" vm="1">
        <f t="shared" si="2"/>
        <v>#VALUE!</v>
      </c>
      <c r="AH28" s="441" t="str">
        <f>+IF(G24="","",AI28)</f>
        <v/>
      </c>
      <c r="AI28" s="112">
        <f t="array" ref="AI28">+SUM(IF(G24="m",F24:F26,IF(G24="f",F24:F25)))</f>
        <v>0</v>
      </c>
      <c r="IQ28" s="338"/>
      <c r="IR28" s="396"/>
      <c r="IS28" s="337"/>
    </row>
    <row r="29" spans="1:253" ht="19.5" customHeight="1" x14ac:dyDescent="0.4">
      <c r="A29" s="203"/>
      <c r="B29" s="411"/>
      <c r="C29" s="412" t="str">
        <f>IF(B29="","",VLOOKUP(B29,[0]!EQUIPES,2))</f>
        <v/>
      </c>
      <c r="D29" s="413" t="str">
        <f>IF(B29="","",VLOOKUP(B29,[0]!EQUIPES,3))</f>
        <v/>
      </c>
      <c r="E29" s="413" t="str">
        <f>IF(B29="","",VLOOKUP(B29,[0]!EQUIPES,4))</f>
        <v/>
      </c>
      <c r="F29" s="413" t="str">
        <f>IF(B29="","",VLOOKUP(B29,[0]!EQUIPES,5))</f>
        <v/>
      </c>
      <c r="G29" s="715" t="str">
        <f>IF(B29="","",VLOOKUP(B29,[0]!EQUIPES,6))</f>
        <v/>
      </c>
      <c r="H29" s="414" t="str">
        <f>IF(B29="","",VLOOKUP(B29,[0]!EQUIPES,7))</f>
        <v/>
      </c>
      <c r="I29" s="413" t="str">
        <f>IF(B29="","",VLOOKUP(B29,[0]!EQUIPES,8))</f>
        <v/>
      </c>
      <c r="J29" s="415" t="str">
        <f>IF(B29="","",VLOOKUP(B29,[0]!EQUIPES,9))</f>
        <v/>
      </c>
      <c r="K29" s="442" t="str">
        <f>IF(B29="","",VLOOKUP(B29,[0]!LT,10))</f>
        <v/>
      </c>
      <c r="L29" s="417"/>
      <c r="M29" s="418"/>
      <c r="N29" s="419"/>
      <c r="O29" s="418"/>
      <c r="P29" s="419"/>
      <c r="Q29" s="418"/>
      <c r="R29" s="419"/>
      <c r="S29" s="418"/>
      <c r="T29" s="419"/>
      <c r="U29" s="418"/>
      <c r="V29" s="419"/>
      <c r="W29" s="418"/>
      <c r="X29" s="419"/>
      <c r="Y29" s="418"/>
      <c r="Z29" s="419"/>
      <c r="AA29" s="418"/>
      <c r="AB29" s="419"/>
      <c r="AC29" s="418"/>
      <c r="AD29" s="419"/>
      <c r="AE29" s="418"/>
      <c r="AF29" s="722" t="s">
        <v>6</v>
      </c>
      <c r="AG29" s="420" t="e" vm="1">
        <f t="shared" si="2"/>
        <v>#VALUE!</v>
      </c>
      <c r="AH29" s="717"/>
      <c r="AI29" s="112"/>
      <c r="IQ29" s="338"/>
      <c r="IR29" s="396"/>
      <c r="IS29" s="337"/>
    </row>
    <row r="30" spans="1:253" ht="19.5" customHeight="1" x14ac:dyDescent="0.4">
      <c r="A30" s="203"/>
      <c r="B30" s="421"/>
      <c r="C30" s="422" t="str">
        <f>IF(B30="","",VLOOKUP(B30,[0]!EQUIPES,2))</f>
        <v/>
      </c>
      <c r="D30" s="423" t="str">
        <f>IF(B30="","",VLOOKUP(B30,[0]!EQUIPES,3))</f>
        <v/>
      </c>
      <c r="E30" s="423" t="str">
        <f>IF(B30="","",VLOOKUP(B30,[0]!EQUIPES,4))</f>
        <v/>
      </c>
      <c r="F30" s="423" t="str">
        <f>IF(B30="","",VLOOKUP(B30,[0]!EQUIPES,5))</f>
        <v/>
      </c>
      <c r="G30" s="715"/>
      <c r="H30" s="424" t="str">
        <f>IF(B30="","",VLOOKUP(B30,[0]!EQUIPES,7))</f>
        <v/>
      </c>
      <c r="I30" s="423" t="str">
        <f>IF(B30="","",VLOOKUP(B30,[0]!EQUIPES,8))</f>
        <v/>
      </c>
      <c r="J30" s="425" t="str">
        <f>IF(B30="","",VLOOKUP(B30,[0]!EQUIPES,9))</f>
        <v/>
      </c>
      <c r="K30" s="443" t="str">
        <f>IF(B30="","",VLOOKUP(B30,[0]!LT,10))</f>
        <v/>
      </c>
      <c r="L30" s="427"/>
      <c r="M30" s="428"/>
      <c r="N30" s="429"/>
      <c r="O30" s="428"/>
      <c r="P30" s="429"/>
      <c r="Q30" s="428"/>
      <c r="R30" s="429"/>
      <c r="S30" s="428"/>
      <c r="T30" s="429"/>
      <c r="U30" s="428"/>
      <c r="V30" s="429"/>
      <c r="W30" s="428"/>
      <c r="X30" s="429"/>
      <c r="Y30" s="428"/>
      <c r="Z30" s="429"/>
      <c r="AA30" s="428"/>
      <c r="AB30" s="429"/>
      <c r="AC30" s="428"/>
      <c r="AD30" s="429"/>
      <c r="AE30" s="428"/>
      <c r="AF30" s="722"/>
      <c r="AG30" s="430" t="e" vm="1">
        <f t="shared" si="2"/>
        <v>#VALUE!</v>
      </c>
      <c r="AH30" s="717"/>
      <c r="AI30" s="112"/>
      <c r="IQ30" s="338"/>
      <c r="IR30" s="396"/>
      <c r="IS30" s="337"/>
    </row>
    <row r="31" spans="1:253" ht="19.5" customHeight="1" x14ac:dyDescent="0.4">
      <c r="A31" s="203"/>
      <c r="B31" s="421"/>
      <c r="C31" s="422" t="str">
        <f>IF(B31="","",VLOOKUP(B31,[0]!EQUIPES,2))</f>
        <v/>
      </c>
      <c r="D31" s="423" t="str">
        <f>IF(B31="","",VLOOKUP(B31,[0]!EQUIPES,3))</f>
        <v/>
      </c>
      <c r="E31" s="423" t="str">
        <f>IF(B31="","",VLOOKUP(B31,[0]!EQUIPES,4))</f>
        <v/>
      </c>
      <c r="F31" s="423" t="str">
        <f>IF(B31="","",VLOOKUP(B31,[0]!EQUIPES,5))</f>
        <v/>
      </c>
      <c r="G31" s="715"/>
      <c r="H31" s="424" t="str">
        <f>IF(B31="","",VLOOKUP(B31,[0]!EQUIPES,7))</f>
        <v/>
      </c>
      <c r="I31" s="423" t="str">
        <f>IF(B31="","",VLOOKUP(B31,[0]!EQUIPES,8))</f>
        <v/>
      </c>
      <c r="J31" s="425" t="str">
        <f>IF(B31="","",VLOOKUP(B31,[0]!EQUIPES,9))</f>
        <v/>
      </c>
      <c r="K31" s="443" t="str">
        <f>IF(B31="","",VLOOKUP(B31,[0]!LT,10))</f>
        <v/>
      </c>
      <c r="L31" s="427"/>
      <c r="M31" s="428"/>
      <c r="N31" s="429"/>
      <c r="O31" s="428"/>
      <c r="P31" s="429"/>
      <c r="Q31" s="428"/>
      <c r="R31" s="429"/>
      <c r="S31" s="428"/>
      <c r="T31" s="429"/>
      <c r="U31" s="428"/>
      <c r="V31" s="429"/>
      <c r="W31" s="428"/>
      <c r="X31" s="429"/>
      <c r="Y31" s="428"/>
      <c r="Z31" s="429"/>
      <c r="AA31" s="428"/>
      <c r="AB31" s="429"/>
      <c r="AC31" s="428"/>
      <c r="AD31" s="429"/>
      <c r="AE31" s="428"/>
      <c r="AF31" s="722"/>
      <c r="AG31" s="430" t="e" vm="1">
        <f t="shared" si="2"/>
        <v>#VALUE!</v>
      </c>
      <c r="AH31" s="717"/>
      <c r="AI31" s="112"/>
      <c r="IQ31" s="338"/>
      <c r="IR31" s="396"/>
      <c r="IS31" s="337"/>
    </row>
    <row r="32" spans="1:253" ht="19.5" customHeight="1" x14ac:dyDescent="0.4">
      <c r="A32" s="203"/>
      <c r="B32" s="421"/>
      <c r="C32" s="422" t="str">
        <f>IF(B32="","",VLOOKUP(B32,[0]!EQUIPES,2))</f>
        <v/>
      </c>
      <c r="D32" s="423" t="str">
        <f>IF(B32="","",VLOOKUP(B32,[0]!EQUIPES,3))</f>
        <v/>
      </c>
      <c r="E32" s="423" t="str">
        <f>IF(B32="","",VLOOKUP(B32,[0]!EQUIPES,4))</f>
        <v/>
      </c>
      <c r="F32" s="423" t="str">
        <f>IF(B32="","",VLOOKUP(B32,[0]!EQUIPES,5))</f>
        <v/>
      </c>
      <c r="G32" s="715"/>
      <c r="H32" s="424" t="str">
        <f>IF(B32="","",VLOOKUP(B32,[0]!EQUIPES,7))</f>
        <v/>
      </c>
      <c r="I32" s="423" t="str">
        <f>IF(B32="","",VLOOKUP(B32,[0]!EQUIPES,8))</f>
        <v/>
      </c>
      <c r="J32" s="425" t="str">
        <f>IF(B32="","",VLOOKUP(B32,[0]!EQUIPES,9))</f>
        <v/>
      </c>
      <c r="K32" s="443" t="str">
        <f>IF(B32="","",VLOOKUP(B32,[0]!LT,10))</f>
        <v/>
      </c>
      <c r="L32" s="427"/>
      <c r="M32" s="428"/>
      <c r="N32" s="429"/>
      <c r="O32" s="428"/>
      <c r="P32" s="429"/>
      <c r="Q32" s="428"/>
      <c r="R32" s="429"/>
      <c r="S32" s="428"/>
      <c r="T32" s="429"/>
      <c r="U32" s="428"/>
      <c r="V32" s="429"/>
      <c r="W32" s="428"/>
      <c r="X32" s="429"/>
      <c r="Y32" s="428"/>
      <c r="Z32" s="429"/>
      <c r="AA32" s="428"/>
      <c r="AB32" s="429"/>
      <c r="AC32" s="428"/>
      <c r="AD32" s="429"/>
      <c r="AE32" s="428"/>
      <c r="AF32" s="722"/>
      <c r="AG32" s="430" t="e" vm="1">
        <f t="shared" si="2"/>
        <v>#VALUE!</v>
      </c>
      <c r="AH32" s="717"/>
      <c r="AI32" s="112"/>
      <c r="IQ32" s="338"/>
      <c r="IR32" s="396"/>
      <c r="IS32" s="337"/>
    </row>
    <row r="33" spans="1:253" ht="19.5" customHeight="1" x14ac:dyDescent="0.4">
      <c r="A33" s="203"/>
      <c r="B33" s="431"/>
      <c r="C33" s="432" t="str">
        <f>IF(B33="","",VLOOKUP(B33,[0]!EQUIPES,2))</f>
        <v/>
      </c>
      <c r="D33" s="433" t="str">
        <f>IF(B33="","",VLOOKUP(B33,[0]!EQUIPES,3))</f>
        <v/>
      </c>
      <c r="E33" s="433" t="str">
        <f>IF(B33="","",VLOOKUP(B33,[0]!EQUIPES,4))</f>
        <v/>
      </c>
      <c r="F33" s="433" t="str">
        <f>IF(B33="","",VLOOKUP(B33,[0]!EQUIPES,5))</f>
        <v/>
      </c>
      <c r="G33" s="715"/>
      <c r="H33" s="434" t="str">
        <f>IF(B33="","",VLOOKUP(B33,[0]!EQUIPES,7))</f>
        <v/>
      </c>
      <c r="I33" s="433" t="str">
        <f>IF(B33="","",VLOOKUP(B33,[0]!EQUIPES,8))</f>
        <v/>
      </c>
      <c r="J33" s="435" t="str">
        <f>IF(B33="","",VLOOKUP(B33,[0]!EQUIPES,9))</f>
        <v/>
      </c>
      <c r="K33" s="444" t="str">
        <f>IF(B33="","",VLOOKUP(B33,[0]!LT,10))</f>
        <v/>
      </c>
      <c r="L33" s="437"/>
      <c r="M33" s="438"/>
      <c r="N33" s="439"/>
      <c r="O33" s="438"/>
      <c r="P33" s="439"/>
      <c r="Q33" s="438"/>
      <c r="R33" s="439"/>
      <c r="S33" s="438"/>
      <c r="T33" s="439"/>
      <c r="U33" s="438"/>
      <c r="V33" s="439"/>
      <c r="W33" s="438"/>
      <c r="X33" s="439"/>
      <c r="Y33" s="438"/>
      <c r="Z33" s="439"/>
      <c r="AA33" s="438"/>
      <c r="AB33" s="439"/>
      <c r="AC33" s="438"/>
      <c r="AD33" s="439"/>
      <c r="AE33" s="438"/>
      <c r="AF33" s="722"/>
      <c r="AG33" s="440" t="e" vm="1">
        <f t="shared" si="2"/>
        <v>#VALUE!</v>
      </c>
      <c r="AH33" s="441" t="str">
        <f>+IF(G29="","",AI33)</f>
        <v/>
      </c>
      <c r="AI33" s="112">
        <f t="array" ref="AI33">+SUM(IF(G29="m",F29:F31,IF(G29="f",F29:F30)))</f>
        <v>0</v>
      </c>
      <c r="IQ33" s="338"/>
      <c r="IR33" s="396"/>
      <c r="IS33" s="337"/>
    </row>
    <row r="34" spans="1:253" ht="18" customHeight="1" x14ac:dyDescent="0.4">
      <c r="A34" s="203"/>
      <c r="B34" s="411"/>
      <c r="C34" s="412" t="str">
        <f>IF(B34="","",VLOOKUP(B34,[0]!EQUIPES,2))</f>
        <v/>
      </c>
      <c r="D34" s="413" t="str">
        <f>IF(B34="","",VLOOKUP(B34,[0]!EQUIPES,3))</f>
        <v/>
      </c>
      <c r="E34" s="413" t="str">
        <f>IF(B34="","",VLOOKUP(B34,[0]!EQUIPES,4))</f>
        <v/>
      </c>
      <c r="F34" s="413" t="str">
        <f>IF(B34="","",VLOOKUP(B34,[0]!EQUIPES,5))</f>
        <v/>
      </c>
      <c r="G34" s="715" t="str">
        <f>IF(B34="","",VLOOKUP(B34,[0]!EQUIPES,6))</f>
        <v/>
      </c>
      <c r="H34" s="414" t="str">
        <f>IF(B34="","",VLOOKUP(B34,[0]!EQUIPES,7))</f>
        <v/>
      </c>
      <c r="I34" s="413" t="str">
        <f>IF(B34="","",VLOOKUP(B34,[0]!EQUIPES,8))</f>
        <v/>
      </c>
      <c r="J34" s="415" t="str">
        <f>IF(B34="","",VLOOKUP(B34,[0]!EQUIPES,9))</f>
        <v/>
      </c>
      <c r="K34" s="442" t="str">
        <f>IF(B34="","",VLOOKUP(B34,[0]!LT,10))</f>
        <v/>
      </c>
      <c r="L34" s="417"/>
      <c r="M34" s="418"/>
      <c r="N34" s="419"/>
      <c r="O34" s="418"/>
      <c r="P34" s="419"/>
      <c r="Q34" s="418"/>
      <c r="R34" s="419"/>
      <c r="S34" s="418"/>
      <c r="T34" s="419"/>
      <c r="U34" s="418"/>
      <c r="V34" s="419"/>
      <c r="W34" s="418"/>
      <c r="X34" s="419"/>
      <c r="Y34" s="418"/>
      <c r="Z34" s="419"/>
      <c r="AA34" s="418"/>
      <c r="AB34" s="419"/>
      <c r="AC34" s="418"/>
      <c r="AD34" s="419"/>
      <c r="AE34" s="418"/>
      <c r="AF34" s="722" t="s">
        <v>6</v>
      </c>
      <c r="AG34" s="420" t="e" vm="1">
        <f t="shared" si="2"/>
        <v>#VALUE!</v>
      </c>
      <c r="AH34" s="717"/>
      <c r="IQ34" s="358" t="s">
        <v>45</v>
      </c>
      <c r="IR34" s="396" t="e">
        <f>'[2]0 divers'!#REF!</f>
        <v>#REF!</v>
      </c>
      <c r="IS34" s="359" t="s">
        <v>46</v>
      </c>
    </row>
    <row r="35" spans="1:253" ht="18" customHeight="1" x14ac:dyDescent="0.4">
      <c r="A35" s="203"/>
      <c r="B35" s="421"/>
      <c r="C35" s="422" t="str">
        <f>IF(B35="","",VLOOKUP(B35,[0]!EQUIPES,2))</f>
        <v/>
      </c>
      <c r="D35" s="423" t="str">
        <f>IF(B35="","",VLOOKUP(B35,[0]!EQUIPES,3))</f>
        <v/>
      </c>
      <c r="E35" s="423" t="str">
        <f>IF(B35="","",VLOOKUP(B35,[0]!EQUIPES,4))</f>
        <v/>
      </c>
      <c r="F35" s="423" t="str">
        <f>IF(B35="","",VLOOKUP(B35,[0]!EQUIPES,5))</f>
        <v/>
      </c>
      <c r="G35" s="715"/>
      <c r="H35" s="424" t="str">
        <f>IF(B35="","",VLOOKUP(B35,[0]!EQUIPES,7))</f>
        <v/>
      </c>
      <c r="I35" s="423" t="str">
        <f>IF(B35="","",VLOOKUP(B35,[0]!EQUIPES,8))</f>
        <v/>
      </c>
      <c r="J35" s="425" t="str">
        <f>IF(B35="","",VLOOKUP(B35,[0]!EQUIPES,9))</f>
        <v/>
      </c>
      <c r="K35" s="443" t="str">
        <f>IF(B35="","",VLOOKUP(B35,[0]!LT,10))</f>
        <v/>
      </c>
      <c r="L35" s="427"/>
      <c r="M35" s="428"/>
      <c r="N35" s="429"/>
      <c r="O35" s="428"/>
      <c r="P35" s="429"/>
      <c r="Q35" s="428"/>
      <c r="R35" s="429"/>
      <c r="S35" s="428"/>
      <c r="T35" s="429"/>
      <c r="U35" s="428"/>
      <c r="V35" s="429"/>
      <c r="W35" s="428"/>
      <c r="X35" s="429"/>
      <c r="Y35" s="428"/>
      <c r="Z35" s="429"/>
      <c r="AA35" s="428"/>
      <c r="AB35" s="429"/>
      <c r="AC35" s="428"/>
      <c r="AD35" s="429"/>
      <c r="AE35" s="428"/>
      <c r="AF35" s="722"/>
      <c r="AG35" s="430" t="e" vm="1">
        <f t="shared" si="2"/>
        <v>#VALUE!</v>
      </c>
      <c r="AH35" s="717"/>
    </row>
    <row r="36" spans="1:253" ht="18" customHeight="1" x14ac:dyDescent="0.4">
      <c r="A36" s="203"/>
      <c r="B36" s="421"/>
      <c r="C36" s="422" t="str">
        <f>IF(B36="","",VLOOKUP(B36,[0]!EQUIPES,2))</f>
        <v/>
      </c>
      <c r="D36" s="423" t="str">
        <f>IF(B36="","",VLOOKUP(B36,[0]!EQUIPES,3))</f>
        <v/>
      </c>
      <c r="E36" s="423" t="str">
        <f>IF(B36="","",VLOOKUP(B36,[0]!EQUIPES,4))</f>
        <v/>
      </c>
      <c r="F36" s="423" t="str">
        <f>IF(B36="","",VLOOKUP(B36,[0]!EQUIPES,5))</f>
        <v/>
      </c>
      <c r="G36" s="715"/>
      <c r="H36" s="424" t="str">
        <f>IF(B36="","",VLOOKUP(B36,[0]!EQUIPES,7))</f>
        <v/>
      </c>
      <c r="I36" s="423" t="str">
        <f>IF(B36="","",VLOOKUP(B36,[0]!EQUIPES,8))</f>
        <v/>
      </c>
      <c r="J36" s="425" t="str">
        <f>IF(B36="","",VLOOKUP(B36,[0]!EQUIPES,9))</f>
        <v/>
      </c>
      <c r="K36" s="443" t="str">
        <f>IF(B36="","",VLOOKUP(B36,[0]!LT,10))</f>
        <v/>
      </c>
      <c r="L36" s="427"/>
      <c r="M36" s="428"/>
      <c r="N36" s="429"/>
      <c r="O36" s="428"/>
      <c r="P36" s="429"/>
      <c r="Q36" s="428"/>
      <c r="R36" s="429"/>
      <c r="S36" s="428"/>
      <c r="T36" s="429"/>
      <c r="U36" s="428"/>
      <c r="V36" s="429"/>
      <c r="W36" s="428"/>
      <c r="X36" s="429"/>
      <c r="Y36" s="428"/>
      <c r="Z36" s="429"/>
      <c r="AA36" s="428"/>
      <c r="AB36" s="429"/>
      <c r="AC36" s="428"/>
      <c r="AD36" s="429"/>
      <c r="AE36" s="428"/>
      <c r="AF36" s="722"/>
      <c r="AG36" s="430" t="e" vm="1">
        <f t="shared" si="2"/>
        <v>#VALUE!</v>
      </c>
      <c r="AH36" s="717"/>
    </row>
    <row r="37" spans="1:253" ht="18" customHeight="1" x14ac:dyDescent="0.4">
      <c r="A37" s="203"/>
      <c r="B37" s="421"/>
      <c r="C37" s="422" t="str">
        <f>IF(B37="","",VLOOKUP(B37,[0]!EQUIPES,2))</f>
        <v/>
      </c>
      <c r="D37" s="423" t="str">
        <f>IF(B37="","",VLOOKUP(B37,[0]!EQUIPES,3))</f>
        <v/>
      </c>
      <c r="E37" s="423" t="str">
        <f>IF(B37="","",VLOOKUP(B37,[0]!EQUIPES,4))</f>
        <v/>
      </c>
      <c r="F37" s="423" t="str">
        <f>IF(B37="","",VLOOKUP(B37,[0]!EQUIPES,5))</f>
        <v/>
      </c>
      <c r="G37" s="715"/>
      <c r="H37" s="424" t="str">
        <f>IF(B37="","",VLOOKUP(B37,[0]!EQUIPES,7))</f>
        <v/>
      </c>
      <c r="I37" s="423" t="str">
        <f>IF(B37="","",VLOOKUP(B37,[0]!EQUIPES,8))</f>
        <v/>
      </c>
      <c r="J37" s="425" t="str">
        <f>IF(B37="","",VLOOKUP(B37,[0]!EQUIPES,9))</f>
        <v/>
      </c>
      <c r="K37" s="443" t="str">
        <f>IF(B37="","",VLOOKUP(B37,[0]!LT,10))</f>
        <v/>
      </c>
      <c r="L37" s="427"/>
      <c r="M37" s="428"/>
      <c r="N37" s="429"/>
      <c r="O37" s="428"/>
      <c r="P37" s="429"/>
      <c r="Q37" s="428"/>
      <c r="R37" s="429"/>
      <c r="S37" s="428"/>
      <c r="T37" s="429"/>
      <c r="U37" s="428"/>
      <c r="V37" s="429"/>
      <c r="W37" s="428"/>
      <c r="X37" s="429"/>
      <c r="Y37" s="428"/>
      <c r="Z37" s="429"/>
      <c r="AA37" s="428"/>
      <c r="AB37" s="429"/>
      <c r="AC37" s="428"/>
      <c r="AD37" s="429"/>
      <c r="AE37" s="428"/>
      <c r="AF37" s="722"/>
      <c r="AG37" s="430" t="e" vm="1">
        <f t="shared" si="2"/>
        <v>#VALUE!</v>
      </c>
      <c r="AH37" s="717"/>
    </row>
    <row r="38" spans="1:253" ht="18" customHeight="1" x14ac:dyDescent="0.4">
      <c r="A38" s="203"/>
      <c r="B38" s="431"/>
      <c r="C38" s="432" t="str">
        <f>IF(B38="","",VLOOKUP(B38,[0]!EQUIPES,2))</f>
        <v/>
      </c>
      <c r="D38" s="433" t="str">
        <f>IF(B38="","",VLOOKUP(B38,[0]!EQUIPES,3))</f>
        <v/>
      </c>
      <c r="E38" s="433" t="str">
        <f>IF(B38="","",VLOOKUP(B38,[0]!EQUIPES,4))</f>
        <v/>
      </c>
      <c r="F38" s="433" t="str">
        <f>IF(B38="","",VLOOKUP(B38,[0]!EQUIPES,5))</f>
        <v/>
      </c>
      <c r="G38" s="715"/>
      <c r="H38" s="434" t="str">
        <f>IF(B38="","",VLOOKUP(B38,[0]!EQUIPES,7))</f>
        <v/>
      </c>
      <c r="I38" s="433" t="str">
        <f>IF(B38="","",VLOOKUP(B38,[0]!EQUIPES,8))</f>
        <v/>
      </c>
      <c r="J38" s="435" t="str">
        <f>IF(B38="","",VLOOKUP(B38,[0]!EQUIPES,9))</f>
        <v/>
      </c>
      <c r="K38" s="444" t="str">
        <f>IF(B38="","",VLOOKUP(B38,[0]!LT,10))</f>
        <v/>
      </c>
      <c r="L38" s="437"/>
      <c r="M38" s="438"/>
      <c r="N38" s="439"/>
      <c r="O38" s="438"/>
      <c r="P38" s="439"/>
      <c r="Q38" s="438"/>
      <c r="R38" s="439"/>
      <c r="S38" s="438"/>
      <c r="T38" s="439"/>
      <c r="U38" s="438"/>
      <c r="V38" s="439"/>
      <c r="W38" s="438"/>
      <c r="X38" s="439"/>
      <c r="Y38" s="438"/>
      <c r="Z38" s="439"/>
      <c r="AA38" s="438"/>
      <c r="AB38" s="439"/>
      <c r="AC38" s="438"/>
      <c r="AD38" s="439"/>
      <c r="AE38" s="438"/>
      <c r="AF38" s="722"/>
      <c r="AG38" s="440" t="e" vm="1">
        <f t="shared" si="2"/>
        <v>#VALUE!</v>
      </c>
      <c r="AH38" s="441" t="str">
        <f>+IF(G34="","",AI38)</f>
        <v/>
      </c>
      <c r="AI38" s="112">
        <f t="array" ref="AI38">+SUM(IF(G34="m",F34:F36,IF(G34="f",F34:F35)))</f>
        <v>0</v>
      </c>
    </row>
    <row r="39" spans="1:253" ht="18" customHeight="1" x14ac:dyDescent="0.4">
      <c r="A39" s="203"/>
      <c r="B39" s="411"/>
      <c r="C39" s="412" t="str">
        <f>IF(B39="","",VLOOKUP(B39,[0]!EQUIPES,2))</f>
        <v/>
      </c>
      <c r="D39" s="413" t="str">
        <f>IF(B39="","",VLOOKUP(B39,[0]!EQUIPES,3))</f>
        <v/>
      </c>
      <c r="E39" s="413" t="str">
        <f>IF(B39="","",VLOOKUP(B39,[0]!EQUIPES,4))</f>
        <v/>
      </c>
      <c r="F39" s="413" t="str">
        <f>IF(B39="","",VLOOKUP(B39,[0]!EQUIPES,5))</f>
        <v/>
      </c>
      <c r="G39" s="715" t="str">
        <f>IF(B39="","",VLOOKUP(B39,[0]!EQUIPES,6))</f>
        <v/>
      </c>
      <c r="H39" s="414" t="str">
        <f>IF(B39="","",VLOOKUP(B39,[0]!EQUIPES,7))</f>
        <v/>
      </c>
      <c r="I39" s="413" t="str">
        <f>IF(B39="","",VLOOKUP(B39,[0]!EQUIPES,8))</f>
        <v/>
      </c>
      <c r="J39" s="415" t="str">
        <f>IF(B39="","",VLOOKUP(B39,[0]!EQUIPES,9))</f>
        <v/>
      </c>
      <c r="K39" s="442" t="str">
        <f>IF(B39="","",VLOOKUP(B39,[0]!LT,10))</f>
        <v/>
      </c>
      <c r="L39" s="417"/>
      <c r="M39" s="418"/>
      <c r="N39" s="419"/>
      <c r="O39" s="418"/>
      <c r="P39" s="419"/>
      <c r="Q39" s="418"/>
      <c r="R39" s="419"/>
      <c r="S39" s="418"/>
      <c r="T39" s="419"/>
      <c r="U39" s="418"/>
      <c r="V39" s="419"/>
      <c r="W39" s="418"/>
      <c r="X39" s="419"/>
      <c r="Y39" s="418"/>
      <c r="Z39" s="419"/>
      <c r="AA39" s="418"/>
      <c r="AB39" s="419"/>
      <c r="AC39" s="418"/>
      <c r="AD39" s="419"/>
      <c r="AE39" s="418"/>
      <c r="AF39" s="722" t="s">
        <v>6</v>
      </c>
      <c r="AG39" s="420" t="e" vm="1">
        <f t="shared" si="2"/>
        <v>#VALUE!</v>
      </c>
      <c r="AH39" s="717"/>
    </row>
    <row r="40" spans="1:253" ht="18" customHeight="1" x14ac:dyDescent="0.4">
      <c r="A40" s="203"/>
      <c r="B40" s="421"/>
      <c r="C40" s="422" t="str">
        <f>IF(B40="","",VLOOKUP(B40,[0]!EQUIPES,2))</f>
        <v/>
      </c>
      <c r="D40" s="423" t="str">
        <f>IF(B40="","",VLOOKUP(B40,[0]!EQUIPES,3))</f>
        <v/>
      </c>
      <c r="E40" s="423" t="str">
        <f>IF(B40="","",VLOOKUP(B40,[0]!EQUIPES,4))</f>
        <v/>
      </c>
      <c r="F40" s="423" t="str">
        <f>IF(B40="","",VLOOKUP(B40,[0]!EQUIPES,5))</f>
        <v/>
      </c>
      <c r="G40" s="715"/>
      <c r="H40" s="424" t="str">
        <f>IF(B40="","",VLOOKUP(B40,[0]!EQUIPES,7))</f>
        <v/>
      </c>
      <c r="I40" s="423" t="str">
        <f>IF(B40="","",VLOOKUP(B40,[0]!EQUIPES,8))</f>
        <v/>
      </c>
      <c r="J40" s="425" t="str">
        <f>IF(B40="","",VLOOKUP(B40,[0]!EQUIPES,9))</f>
        <v/>
      </c>
      <c r="K40" s="443" t="str">
        <f>IF(B40="","",VLOOKUP(B40,[0]!LT,10))</f>
        <v/>
      </c>
      <c r="L40" s="427"/>
      <c r="M40" s="428"/>
      <c r="N40" s="429"/>
      <c r="O40" s="428"/>
      <c r="P40" s="429"/>
      <c r="Q40" s="428"/>
      <c r="R40" s="429"/>
      <c r="S40" s="428"/>
      <c r="T40" s="429"/>
      <c r="U40" s="428"/>
      <c r="V40" s="429"/>
      <c r="W40" s="428"/>
      <c r="X40" s="429"/>
      <c r="Y40" s="428"/>
      <c r="Z40" s="429"/>
      <c r="AA40" s="428"/>
      <c r="AB40" s="429"/>
      <c r="AC40" s="428"/>
      <c r="AD40" s="429"/>
      <c r="AE40" s="428"/>
      <c r="AF40" s="722"/>
      <c r="AG40" s="430" t="e" vm="1">
        <f t="shared" si="2"/>
        <v>#VALUE!</v>
      </c>
      <c r="AH40" s="717"/>
    </row>
    <row r="41" spans="1:253" ht="18" customHeight="1" x14ac:dyDescent="0.4">
      <c r="A41" s="203"/>
      <c r="B41" s="421"/>
      <c r="C41" s="422" t="str">
        <f>IF(B41="","",VLOOKUP(B41,[0]!EQUIPES,2))</f>
        <v/>
      </c>
      <c r="D41" s="423" t="str">
        <f>IF(B41="","",VLOOKUP(B41,[0]!EQUIPES,3))</f>
        <v/>
      </c>
      <c r="E41" s="423" t="str">
        <f>IF(B41="","",VLOOKUP(B41,[0]!EQUIPES,4))</f>
        <v/>
      </c>
      <c r="F41" s="423" t="str">
        <f>IF(B41="","",VLOOKUP(B41,[0]!EQUIPES,5))</f>
        <v/>
      </c>
      <c r="G41" s="715"/>
      <c r="H41" s="424" t="str">
        <f>IF(B41="","",VLOOKUP(B41,[0]!EQUIPES,7))</f>
        <v/>
      </c>
      <c r="I41" s="423" t="str">
        <f>IF(B41="","",VLOOKUP(B41,[0]!EQUIPES,8))</f>
        <v/>
      </c>
      <c r="J41" s="425" t="str">
        <f>IF(B41="","",VLOOKUP(B41,[0]!EQUIPES,9))</f>
        <v/>
      </c>
      <c r="K41" s="443" t="str">
        <f>IF(B41="","",VLOOKUP(B41,[0]!LT,10))</f>
        <v/>
      </c>
      <c r="L41" s="427"/>
      <c r="M41" s="428"/>
      <c r="N41" s="429"/>
      <c r="O41" s="428"/>
      <c r="P41" s="429"/>
      <c r="Q41" s="428"/>
      <c r="R41" s="429"/>
      <c r="S41" s="428"/>
      <c r="T41" s="429"/>
      <c r="U41" s="428"/>
      <c r="V41" s="429"/>
      <c r="W41" s="428"/>
      <c r="X41" s="429"/>
      <c r="Y41" s="428"/>
      <c r="Z41" s="429"/>
      <c r="AA41" s="428"/>
      <c r="AB41" s="429"/>
      <c r="AC41" s="428"/>
      <c r="AD41" s="429"/>
      <c r="AE41" s="428"/>
      <c r="AF41" s="722"/>
      <c r="AG41" s="430" t="e" vm="1">
        <f t="shared" ref="AG41:AG58" si="3">IF(H41&gt;=_01_01_2001,"Pous",IF(H41&gt;=_01_01_2000,"Benj",IF(H41&gt;=_01_01_1990,"Min",IF(H41&gt;=_01_01_1980,"Cad",IF(H41&gt;=_01_01_1970,"Jun",IF(H41&gt;=_01_01_1960,"Sén",IF(H41&gt;=_01_01_1950,"Vét 1",IF(H41&lt;=_01_01_1940,"Vét 3","vét 2"))))))))</f>
        <v>#VALUE!</v>
      </c>
      <c r="AH41" s="717"/>
    </row>
    <row r="42" spans="1:253" ht="18" customHeight="1" x14ac:dyDescent="0.4">
      <c r="A42" s="203"/>
      <c r="B42" s="421"/>
      <c r="C42" s="422" t="str">
        <f>IF(B42="","",VLOOKUP(B42,[0]!EQUIPES,2))</f>
        <v/>
      </c>
      <c r="D42" s="423" t="str">
        <f>IF(B42="","",VLOOKUP(B42,[0]!EQUIPES,3))</f>
        <v/>
      </c>
      <c r="E42" s="423" t="str">
        <f>IF(B42="","",VLOOKUP(B42,[0]!EQUIPES,4))</f>
        <v/>
      </c>
      <c r="F42" s="423" t="str">
        <f>IF(B42="","",VLOOKUP(B42,[0]!EQUIPES,5))</f>
        <v/>
      </c>
      <c r="G42" s="715"/>
      <c r="H42" s="424" t="str">
        <f>IF(B42="","",VLOOKUP(B42,[0]!EQUIPES,7))</f>
        <v/>
      </c>
      <c r="I42" s="423" t="str">
        <f>IF(B42="","",VLOOKUP(B42,[0]!EQUIPES,8))</f>
        <v/>
      </c>
      <c r="J42" s="425" t="str">
        <f>IF(B42="","",VLOOKUP(B42,[0]!EQUIPES,9))</f>
        <v/>
      </c>
      <c r="K42" s="443" t="str">
        <f>IF(B42="","",VLOOKUP(B42,[0]!LT,10))</f>
        <v/>
      </c>
      <c r="L42" s="427"/>
      <c r="M42" s="428"/>
      <c r="N42" s="429"/>
      <c r="O42" s="428"/>
      <c r="P42" s="429"/>
      <c r="Q42" s="428"/>
      <c r="R42" s="429"/>
      <c r="S42" s="428"/>
      <c r="T42" s="429"/>
      <c r="U42" s="428"/>
      <c r="V42" s="429"/>
      <c r="W42" s="428"/>
      <c r="X42" s="429"/>
      <c r="Y42" s="428"/>
      <c r="Z42" s="429"/>
      <c r="AA42" s="428"/>
      <c r="AB42" s="429"/>
      <c r="AC42" s="428"/>
      <c r="AD42" s="429"/>
      <c r="AE42" s="428"/>
      <c r="AF42" s="722"/>
      <c r="AG42" s="430" t="e" vm="1">
        <f t="shared" si="3"/>
        <v>#VALUE!</v>
      </c>
      <c r="AH42" s="717"/>
    </row>
    <row r="43" spans="1:253" ht="18" customHeight="1" x14ac:dyDescent="0.4">
      <c r="A43" s="203"/>
      <c r="B43" s="431"/>
      <c r="C43" s="432" t="str">
        <f>IF(B43="","",VLOOKUP(B43,[0]!EQUIPES,2))</f>
        <v/>
      </c>
      <c r="D43" s="433" t="str">
        <f>IF(B43="","",VLOOKUP(B43,[0]!EQUIPES,3))</f>
        <v/>
      </c>
      <c r="E43" s="433" t="str">
        <f>IF(B43="","",VLOOKUP(B43,[0]!EQUIPES,4))</f>
        <v/>
      </c>
      <c r="F43" s="433" t="str">
        <f>IF(B43="","",VLOOKUP(B43,[0]!EQUIPES,5))</f>
        <v/>
      </c>
      <c r="G43" s="715"/>
      <c r="H43" s="434" t="str">
        <f>IF(B43="","",VLOOKUP(B43,[0]!EQUIPES,7))</f>
        <v/>
      </c>
      <c r="I43" s="433" t="str">
        <f>IF(B43="","",VLOOKUP(B43,[0]!EQUIPES,8))</f>
        <v/>
      </c>
      <c r="J43" s="435" t="str">
        <f>IF(B43="","",VLOOKUP(B43,[0]!EQUIPES,9))</f>
        <v/>
      </c>
      <c r="K43" s="445" t="str">
        <f>IF(B43="","",VLOOKUP(B43,[0]!LT,10))</f>
        <v/>
      </c>
      <c r="L43" s="437"/>
      <c r="M43" s="438"/>
      <c r="N43" s="439"/>
      <c r="O43" s="438"/>
      <c r="P43" s="439"/>
      <c r="Q43" s="438"/>
      <c r="R43" s="439"/>
      <c r="S43" s="438"/>
      <c r="T43" s="439"/>
      <c r="U43" s="438"/>
      <c r="V43" s="439"/>
      <c r="W43" s="438"/>
      <c r="X43" s="439"/>
      <c r="Y43" s="438"/>
      <c r="Z43" s="439"/>
      <c r="AA43" s="438"/>
      <c r="AB43" s="439"/>
      <c r="AC43" s="438"/>
      <c r="AD43" s="439"/>
      <c r="AE43" s="438"/>
      <c r="AF43" s="722"/>
      <c r="AG43" s="440" t="e" vm="1">
        <f t="shared" si="3"/>
        <v>#VALUE!</v>
      </c>
      <c r="AH43" s="441" t="str">
        <f>+IF(G39="","",AI43)</f>
        <v/>
      </c>
      <c r="AI43" s="112">
        <f t="array" ref="AI43">+SUM(IF(G39="m",F39:F41,IF(G39="f",F39:F40)))</f>
        <v>0</v>
      </c>
    </row>
    <row r="44" spans="1:253" ht="18" customHeight="1" x14ac:dyDescent="0.4">
      <c r="A44" s="203"/>
      <c r="B44" s="411"/>
      <c r="C44" s="412" t="str">
        <f>IF(B44="","",VLOOKUP(B44,[0]!EQUIPES,2))</f>
        <v/>
      </c>
      <c r="D44" s="413" t="str">
        <f>IF(B44="","",VLOOKUP(B44,[0]!EQUIPES,3))</f>
        <v/>
      </c>
      <c r="E44" s="413" t="str">
        <f>IF(B44="","",VLOOKUP(B44,[0]!EQUIPES,4))</f>
        <v/>
      </c>
      <c r="F44" s="413" t="str">
        <f>IF(B44="","",VLOOKUP(B44,[0]!EQUIPES,5))</f>
        <v/>
      </c>
      <c r="G44" s="715" t="str">
        <f>IF(B44="","",VLOOKUP(B44,[0]!EQUIPES,6))</f>
        <v/>
      </c>
      <c r="H44" s="414" t="str">
        <f>IF(B44="","",VLOOKUP(B44,[0]!EQUIPES,7))</f>
        <v/>
      </c>
      <c r="I44" s="413" t="str">
        <f>IF(B44="","",VLOOKUP(B44,[0]!EQUIPES,8))</f>
        <v/>
      </c>
      <c r="J44" s="415" t="str">
        <f>IF(B44="","",VLOOKUP(B44,[0]!EQUIPES,9))</f>
        <v/>
      </c>
      <c r="K44" s="446" t="str">
        <f>IF(B44="","",VLOOKUP(B44,[0]!LT,10))</f>
        <v/>
      </c>
      <c r="L44" s="417"/>
      <c r="M44" s="418"/>
      <c r="N44" s="419"/>
      <c r="O44" s="418"/>
      <c r="P44" s="419"/>
      <c r="Q44" s="418"/>
      <c r="R44" s="419"/>
      <c r="S44" s="418"/>
      <c r="T44" s="419"/>
      <c r="U44" s="418"/>
      <c r="V44" s="419"/>
      <c r="W44" s="418"/>
      <c r="X44" s="419"/>
      <c r="Y44" s="418"/>
      <c r="Z44" s="419"/>
      <c r="AA44" s="418"/>
      <c r="AB44" s="419"/>
      <c r="AC44" s="418"/>
      <c r="AD44" s="419"/>
      <c r="AE44" s="418"/>
      <c r="AF44" s="722" t="s">
        <v>6</v>
      </c>
      <c r="AG44" s="420" t="e" vm="1">
        <f t="shared" si="3"/>
        <v>#VALUE!</v>
      </c>
      <c r="AH44" s="717"/>
    </row>
    <row r="45" spans="1:253" ht="18" customHeight="1" x14ac:dyDescent="0.4">
      <c r="A45" s="203"/>
      <c r="B45" s="421"/>
      <c r="C45" s="422" t="str">
        <f>IF(B45="","",VLOOKUP(B45,[0]!EQUIPES,2))</f>
        <v/>
      </c>
      <c r="D45" s="423" t="str">
        <f>IF(B45="","",VLOOKUP(B45,[0]!EQUIPES,3))</f>
        <v/>
      </c>
      <c r="E45" s="423" t="str">
        <f>IF(B45="","",VLOOKUP(B45,[0]!EQUIPES,4))</f>
        <v/>
      </c>
      <c r="F45" s="423" t="str">
        <f>IF(B45="","",VLOOKUP(B45,[0]!EQUIPES,5))</f>
        <v/>
      </c>
      <c r="G45" s="715"/>
      <c r="H45" s="424" t="str">
        <f>IF(B45="","",VLOOKUP(B45,[0]!EQUIPES,7))</f>
        <v/>
      </c>
      <c r="I45" s="423" t="str">
        <f>IF(B45="","",VLOOKUP(B45,[0]!EQUIPES,8))</f>
        <v/>
      </c>
      <c r="J45" s="425" t="str">
        <f>IF(B45="","",VLOOKUP(B45,[0]!EQUIPES,9))</f>
        <v/>
      </c>
      <c r="K45" s="443" t="str">
        <f>IF(B45="","",VLOOKUP(B45,[0]!LT,10))</f>
        <v/>
      </c>
      <c r="L45" s="427"/>
      <c r="M45" s="428"/>
      <c r="N45" s="429"/>
      <c r="O45" s="428"/>
      <c r="P45" s="429"/>
      <c r="Q45" s="428"/>
      <c r="R45" s="429"/>
      <c r="S45" s="428"/>
      <c r="T45" s="429"/>
      <c r="U45" s="428"/>
      <c r="V45" s="429"/>
      <c r="W45" s="428"/>
      <c r="X45" s="429"/>
      <c r="Y45" s="428"/>
      <c r="Z45" s="429"/>
      <c r="AA45" s="428"/>
      <c r="AB45" s="429"/>
      <c r="AC45" s="428"/>
      <c r="AD45" s="429"/>
      <c r="AE45" s="428"/>
      <c r="AF45" s="722"/>
      <c r="AG45" s="430" t="e" vm="1">
        <f t="shared" si="3"/>
        <v>#VALUE!</v>
      </c>
      <c r="AH45" s="717"/>
    </row>
    <row r="46" spans="1:253" ht="18" customHeight="1" x14ac:dyDescent="0.4">
      <c r="A46" s="203"/>
      <c r="B46" s="421"/>
      <c r="C46" s="422" t="str">
        <f>IF(B46="","",VLOOKUP(B46,[0]!EQUIPES,2))</f>
        <v/>
      </c>
      <c r="D46" s="423" t="str">
        <f>IF(B46="","",VLOOKUP(B46,[0]!EQUIPES,3))</f>
        <v/>
      </c>
      <c r="E46" s="423" t="str">
        <f>IF(B46="","",VLOOKUP(B46,[0]!EQUIPES,4))</f>
        <v/>
      </c>
      <c r="F46" s="423" t="str">
        <f>IF(B46="","",VLOOKUP(B46,[0]!EQUIPES,5))</f>
        <v/>
      </c>
      <c r="G46" s="715"/>
      <c r="H46" s="424" t="str">
        <f>IF(B46="","",VLOOKUP(B46,[0]!EQUIPES,7))</f>
        <v/>
      </c>
      <c r="I46" s="423" t="str">
        <f>IF(B46="","",VLOOKUP(B46,[0]!EQUIPES,8))</f>
        <v/>
      </c>
      <c r="J46" s="425" t="str">
        <f>IF(B46="","",VLOOKUP(B46,[0]!EQUIPES,9))</f>
        <v/>
      </c>
      <c r="K46" s="443" t="str">
        <f>IF(B46="","",VLOOKUP(B46,[0]!LT,10))</f>
        <v/>
      </c>
      <c r="L46" s="427"/>
      <c r="M46" s="428"/>
      <c r="N46" s="429"/>
      <c r="O46" s="428"/>
      <c r="P46" s="429"/>
      <c r="Q46" s="428"/>
      <c r="R46" s="429"/>
      <c r="S46" s="428"/>
      <c r="T46" s="429"/>
      <c r="U46" s="428"/>
      <c r="V46" s="429"/>
      <c r="W46" s="428"/>
      <c r="X46" s="429"/>
      <c r="Y46" s="428"/>
      <c r="Z46" s="429"/>
      <c r="AA46" s="428"/>
      <c r="AB46" s="429"/>
      <c r="AC46" s="428"/>
      <c r="AD46" s="429"/>
      <c r="AE46" s="428"/>
      <c r="AF46" s="722"/>
      <c r="AG46" s="430" t="e" vm="1">
        <f t="shared" si="3"/>
        <v>#VALUE!</v>
      </c>
      <c r="AH46" s="717"/>
    </row>
    <row r="47" spans="1:253" ht="18" customHeight="1" x14ac:dyDescent="0.4">
      <c r="A47" s="203"/>
      <c r="B47" s="421"/>
      <c r="C47" s="422" t="str">
        <f>IF(B47="","",VLOOKUP(B47,[0]!EQUIPES,2))</f>
        <v/>
      </c>
      <c r="D47" s="423" t="str">
        <f>IF(B47="","",VLOOKUP(B47,[0]!EQUIPES,3))</f>
        <v/>
      </c>
      <c r="E47" s="423" t="str">
        <f>IF(B47="","",VLOOKUP(B47,[0]!EQUIPES,4))</f>
        <v/>
      </c>
      <c r="F47" s="423" t="str">
        <f>IF(B47="","",VLOOKUP(B47,[0]!EQUIPES,5))</f>
        <v/>
      </c>
      <c r="G47" s="715"/>
      <c r="H47" s="424" t="str">
        <f>IF(B47="","",VLOOKUP(B47,[0]!EQUIPES,7))</f>
        <v/>
      </c>
      <c r="I47" s="423" t="str">
        <f>IF(B47="","",VLOOKUP(B47,[0]!EQUIPES,8))</f>
        <v/>
      </c>
      <c r="J47" s="425" t="str">
        <f>IF(B47="","",VLOOKUP(B47,[0]!EQUIPES,9))</f>
        <v/>
      </c>
      <c r="K47" s="443" t="str">
        <f>IF(B47="","",VLOOKUP(B47,[0]!LT,10))</f>
        <v/>
      </c>
      <c r="L47" s="427"/>
      <c r="M47" s="428"/>
      <c r="N47" s="429"/>
      <c r="O47" s="428"/>
      <c r="P47" s="429"/>
      <c r="Q47" s="428"/>
      <c r="R47" s="429"/>
      <c r="S47" s="428"/>
      <c r="T47" s="429"/>
      <c r="U47" s="428"/>
      <c r="V47" s="429"/>
      <c r="W47" s="428"/>
      <c r="X47" s="429"/>
      <c r="Y47" s="428"/>
      <c r="Z47" s="429"/>
      <c r="AA47" s="428"/>
      <c r="AB47" s="429"/>
      <c r="AC47" s="428"/>
      <c r="AD47" s="429"/>
      <c r="AE47" s="428"/>
      <c r="AF47" s="722"/>
      <c r="AG47" s="430" t="e" vm="1">
        <f t="shared" si="3"/>
        <v>#VALUE!</v>
      </c>
      <c r="AH47" s="717"/>
    </row>
    <row r="48" spans="1:253" ht="18" customHeight="1" x14ac:dyDescent="0.4">
      <c r="A48" s="203"/>
      <c r="B48" s="431"/>
      <c r="C48" s="432" t="str">
        <f>IF(B48="","",VLOOKUP(B48,[0]!EQUIPES,2))</f>
        <v/>
      </c>
      <c r="D48" s="433" t="str">
        <f>IF(B48="","",VLOOKUP(B48,[0]!EQUIPES,3))</f>
        <v/>
      </c>
      <c r="E48" s="433" t="str">
        <f>IF(B48="","",VLOOKUP(B48,[0]!EQUIPES,4))</f>
        <v/>
      </c>
      <c r="F48" s="433" t="str">
        <f>IF(B48="","",VLOOKUP(B48,[0]!EQUIPES,5))</f>
        <v/>
      </c>
      <c r="G48" s="715"/>
      <c r="H48" s="434" t="str">
        <f>IF(B48="","",VLOOKUP(B48,[0]!EQUIPES,7))</f>
        <v/>
      </c>
      <c r="I48" s="433" t="str">
        <f>IF(B48="","",VLOOKUP(B48,[0]!EQUIPES,8))</f>
        <v/>
      </c>
      <c r="J48" s="435" t="str">
        <f>IF(B48="","",VLOOKUP(B48,[0]!EQUIPES,9))</f>
        <v/>
      </c>
      <c r="K48" s="444" t="str">
        <f>IF(B48="","",VLOOKUP(B48,[0]!LT,10))</f>
        <v/>
      </c>
      <c r="L48" s="437"/>
      <c r="M48" s="438"/>
      <c r="N48" s="439"/>
      <c r="O48" s="438"/>
      <c r="P48" s="439"/>
      <c r="Q48" s="438"/>
      <c r="R48" s="439"/>
      <c r="S48" s="438"/>
      <c r="T48" s="439"/>
      <c r="U48" s="438"/>
      <c r="V48" s="439"/>
      <c r="W48" s="438"/>
      <c r="X48" s="439"/>
      <c r="Y48" s="438"/>
      <c r="Z48" s="439"/>
      <c r="AA48" s="438"/>
      <c r="AB48" s="439"/>
      <c r="AC48" s="438"/>
      <c r="AD48" s="439"/>
      <c r="AE48" s="438"/>
      <c r="AF48" s="722"/>
      <c r="AG48" s="440" t="e" vm="1">
        <f t="shared" si="3"/>
        <v>#VALUE!</v>
      </c>
      <c r="AH48" s="441" t="str">
        <f>+IF(G44="","",AI48)</f>
        <v/>
      </c>
      <c r="AI48" s="112">
        <f t="array" ref="AI48">+SUM(IF(G44="m",F44:F46,IF(G44="f",F44:F45)))</f>
        <v>0</v>
      </c>
    </row>
    <row r="49" spans="1:35" ht="18" customHeight="1" x14ac:dyDescent="0.4">
      <c r="A49" s="203"/>
      <c r="B49" s="411"/>
      <c r="C49" s="412" t="str">
        <f>IF(B49="","",VLOOKUP(B49,[0]!EQUIPES,2))</f>
        <v/>
      </c>
      <c r="D49" s="413" t="str">
        <f>IF(B49="","",VLOOKUP(B49,[0]!EQUIPES,3))</f>
        <v/>
      </c>
      <c r="E49" s="413" t="str">
        <f>IF(B49="","",VLOOKUP(B49,[0]!EQUIPES,4))</f>
        <v/>
      </c>
      <c r="F49" s="413" t="str">
        <f>IF(B49="","",VLOOKUP(B49,[0]!EQUIPES,5))</f>
        <v/>
      </c>
      <c r="G49" s="715" t="str">
        <f>IF(B49="","",VLOOKUP(B49,[0]!EQUIPES,6))</f>
        <v/>
      </c>
      <c r="H49" s="414" t="str">
        <f>IF(B49="","",VLOOKUP(B49,[0]!EQUIPES,7))</f>
        <v/>
      </c>
      <c r="I49" s="413" t="str">
        <f>IF(B49="","",VLOOKUP(B49,[0]!EQUIPES,8))</f>
        <v/>
      </c>
      <c r="J49" s="415" t="str">
        <f>IF(B49="","",VLOOKUP(B49,[0]!EQUIPES,9))</f>
        <v/>
      </c>
      <c r="K49" s="442" t="str">
        <f>IF(B49="","",VLOOKUP(B49,[0]!LT,10))</f>
        <v/>
      </c>
      <c r="L49" s="417"/>
      <c r="M49" s="418"/>
      <c r="N49" s="419"/>
      <c r="O49" s="418"/>
      <c r="P49" s="419"/>
      <c r="Q49" s="418"/>
      <c r="R49" s="419"/>
      <c r="S49" s="418"/>
      <c r="T49" s="419"/>
      <c r="U49" s="418"/>
      <c r="V49" s="419"/>
      <c r="W49" s="418"/>
      <c r="X49" s="419"/>
      <c r="Y49" s="418"/>
      <c r="Z49" s="419"/>
      <c r="AA49" s="418"/>
      <c r="AB49" s="419"/>
      <c r="AC49" s="418"/>
      <c r="AD49" s="419"/>
      <c r="AE49" s="418"/>
      <c r="AF49" s="722" t="s">
        <v>6</v>
      </c>
      <c r="AG49" s="420" t="e" vm="1">
        <f t="shared" si="3"/>
        <v>#VALUE!</v>
      </c>
      <c r="AH49" s="717"/>
    </row>
    <row r="50" spans="1:35" ht="18" customHeight="1" x14ac:dyDescent="0.4">
      <c r="A50" s="203"/>
      <c r="B50" s="421"/>
      <c r="C50" s="422" t="str">
        <f>IF(B50="","",VLOOKUP(B50,[0]!EQUIPES,2))</f>
        <v/>
      </c>
      <c r="D50" s="423" t="str">
        <f>IF(B50="","",VLOOKUP(B50,[0]!EQUIPES,3))</f>
        <v/>
      </c>
      <c r="E50" s="423" t="str">
        <f>IF(B50="","",VLOOKUP(B50,[0]!EQUIPES,4))</f>
        <v/>
      </c>
      <c r="F50" s="423" t="str">
        <f>IF(B50="","",VLOOKUP(B50,[0]!EQUIPES,5))</f>
        <v/>
      </c>
      <c r="G50" s="715"/>
      <c r="H50" s="424" t="str">
        <f>IF(B50="","",VLOOKUP(B50,[0]!EQUIPES,7))</f>
        <v/>
      </c>
      <c r="I50" s="423" t="str">
        <f>IF(B50="","",VLOOKUP(B50,[0]!EQUIPES,8))</f>
        <v/>
      </c>
      <c r="J50" s="425" t="str">
        <f>IF(B50="","",VLOOKUP(B50,[0]!EQUIPES,9))</f>
        <v/>
      </c>
      <c r="K50" s="443" t="str">
        <f>IF(B50="","",VLOOKUP(B50,[0]!LT,10))</f>
        <v/>
      </c>
      <c r="L50" s="427"/>
      <c r="M50" s="428"/>
      <c r="N50" s="429"/>
      <c r="O50" s="428"/>
      <c r="P50" s="429"/>
      <c r="Q50" s="428"/>
      <c r="R50" s="429"/>
      <c r="S50" s="428"/>
      <c r="T50" s="429"/>
      <c r="U50" s="428"/>
      <c r="V50" s="429"/>
      <c r="W50" s="428"/>
      <c r="X50" s="429"/>
      <c r="Y50" s="428"/>
      <c r="Z50" s="429"/>
      <c r="AA50" s="428"/>
      <c r="AB50" s="429"/>
      <c r="AC50" s="428"/>
      <c r="AD50" s="429"/>
      <c r="AE50" s="428"/>
      <c r="AF50" s="722"/>
      <c r="AG50" s="430" t="e" vm="1">
        <f t="shared" si="3"/>
        <v>#VALUE!</v>
      </c>
      <c r="AH50" s="717"/>
    </row>
    <row r="51" spans="1:35" ht="18" customHeight="1" x14ac:dyDescent="0.4">
      <c r="A51" s="203"/>
      <c r="B51" s="421"/>
      <c r="C51" s="422" t="str">
        <f>IF(B51="","",VLOOKUP(B51,[0]!EQUIPES,2))</f>
        <v/>
      </c>
      <c r="D51" s="423" t="str">
        <f>IF(B51="","",VLOOKUP(B51,[0]!EQUIPES,3))</f>
        <v/>
      </c>
      <c r="E51" s="423" t="str">
        <f>IF(B51="","",VLOOKUP(B51,[0]!EQUIPES,4))</f>
        <v/>
      </c>
      <c r="F51" s="423" t="str">
        <f>IF(B51="","",VLOOKUP(B51,[0]!EQUIPES,5))</f>
        <v/>
      </c>
      <c r="G51" s="715"/>
      <c r="H51" s="424" t="str">
        <f>IF(B51="","",VLOOKUP(B51,[0]!EQUIPES,7))</f>
        <v/>
      </c>
      <c r="I51" s="423" t="str">
        <f>IF(B51="","",VLOOKUP(B51,[0]!EQUIPES,8))</f>
        <v/>
      </c>
      <c r="J51" s="425" t="str">
        <f>IF(B51="","",VLOOKUP(B51,[0]!EQUIPES,9))</f>
        <v/>
      </c>
      <c r="K51" s="443" t="str">
        <f>IF(B51="","",VLOOKUP(B51,[0]!LT,10))</f>
        <v/>
      </c>
      <c r="L51" s="427"/>
      <c r="M51" s="428"/>
      <c r="N51" s="429"/>
      <c r="O51" s="428"/>
      <c r="P51" s="429"/>
      <c r="Q51" s="428"/>
      <c r="R51" s="429"/>
      <c r="S51" s="428"/>
      <c r="T51" s="429"/>
      <c r="U51" s="428"/>
      <c r="V51" s="429"/>
      <c r="W51" s="428"/>
      <c r="X51" s="429"/>
      <c r="Y51" s="428"/>
      <c r="Z51" s="429"/>
      <c r="AA51" s="428"/>
      <c r="AB51" s="429"/>
      <c r="AC51" s="428"/>
      <c r="AD51" s="429"/>
      <c r="AE51" s="428"/>
      <c r="AF51" s="722"/>
      <c r="AG51" s="430" t="e" vm="1">
        <f t="shared" si="3"/>
        <v>#VALUE!</v>
      </c>
      <c r="AH51" s="717"/>
    </row>
    <row r="52" spans="1:35" ht="18" customHeight="1" x14ac:dyDescent="0.4">
      <c r="A52" s="203"/>
      <c r="B52" s="421"/>
      <c r="C52" s="422" t="str">
        <f>IF(B52="","",VLOOKUP(B52,[0]!EQUIPES,2))</f>
        <v/>
      </c>
      <c r="D52" s="423" t="str">
        <f>IF(B52="","",VLOOKUP(B52,[0]!EQUIPES,3))</f>
        <v/>
      </c>
      <c r="E52" s="423" t="str">
        <f>IF(B52="","",VLOOKUP(B52,[0]!EQUIPES,4))</f>
        <v/>
      </c>
      <c r="F52" s="423" t="str">
        <f>IF(B52="","",VLOOKUP(B52,[0]!EQUIPES,5))</f>
        <v/>
      </c>
      <c r="G52" s="715"/>
      <c r="H52" s="424" t="str">
        <f>IF(B52="","",VLOOKUP(B52,[0]!EQUIPES,7))</f>
        <v/>
      </c>
      <c r="I52" s="423" t="str">
        <f>IF(B52="","",VLOOKUP(B52,[0]!EQUIPES,8))</f>
        <v/>
      </c>
      <c r="J52" s="425" t="str">
        <f>IF(B52="","",VLOOKUP(B52,[0]!EQUIPES,9))</f>
        <v/>
      </c>
      <c r="K52" s="443" t="str">
        <f>IF(B52="","",VLOOKUP(B52,[0]!LT,10))</f>
        <v/>
      </c>
      <c r="L52" s="427"/>
      <c r="M52" s="428"/>
      <c r="N52" s="429"/>
      <c r="O52" s="428"/>
      <c r="P52" s="429"/>
      <c r="Q52" s="428"/>
      <c r="R52" s="429"/>
      <c r="S52" s="428"/>
      <c r="T52" s="429"/>
      <c r="U52" s="428"/>
      <c r="V52" s="429"/>
      <c r="W52" s="428"/>
      <c r="X52" s="429"/>
      <c r="Y52" s="428"/>
      <c r="Z52" s="429"/>
      <c r="AA52" s="428"/>
      <c r="AB52" s="429"/>
      <c r="AC52" s="428"/>
      <c r="AD52" s="429"/>
      <c r="AE52" s="428"/>
      <c r="AF52" s="722"/>
      <c r="AG52" s="430" t="e" vm="1">
        <f t="shared" si="3"/>
        <v>#VALUE!</v>
      </c>
      <c r="AH52" s="717"/>
    </row>
    <row r="53" spans="1:35" ht="18" customHeight="1" x14ac:dyDescent="0.4">
      <c r="A53" s="203"/>
      <c r="B53" s="431"/>
      <c r="C53" s="432" t="str">
        <f>IF(B53="","",VLOOKUP(B53,[0]!EQUIPES,2))</f>
        <v/>
      </c>
      <c r="D53" s="433" t="str">
        <f>IF(B53="","",VLOOKUP(B53,[0]!EQUIPES,3))</f>
        <v/>
      </c>
      <c r="E53" s="433" t="str">
        <f>IF(B53="","",VLOOKUP(B53,[0]!EQUIPES,4))</f>
        <v/>
      </c>
      <c r="F53" s="433" t="str">
        <f>IF(B53="","",VLOOKUP(B53,[0]!EQUIPES,5))</f>
        <v/>
      </c>
      <c r="G53" s="715"/>
      <c r="H53" s="434" t="str">
        <f>IF(B53="","",VLOOKUP(B53,[0]!EQUIPES,7))</f>
        <v/>
      </c>
      <c r="I53" s="433" t="str">
        <f>IF(B53="","",VLOOKUP(B53,[0]!EQUIPES,8))</f>
        <v/>
      </c>
      <c r="J53" s="435" t="str">
        <f>IF(B53="","",VLOOKUP(B53,[0]!EQUIPES,9))</f>
        <v/>
      </c>
      <c r="K53" s="445" t="str">
        <f>IF(B53="","",VLOOKUP(B53,[0]!LT,10))</f>
        <v/>
      </c>
      <c r="L53" s="437"/>
      <c r="M53" s="438"/>
      <c r="N53" s="439"/>
      <c r="O53" s="438"/>
      <c r="P53" s="439"/>
      <c r="Q53" s="438"/>
      <c r="R53" s="439"/>
      <c r="S53" s="438"/>
      <c r="T53" s="439"/>
      <c r="U53" s="438"/>
      <c r="V53" s="439"/>
      <c r="W53" s="438"/>
      <c r="X53" s="439"/>
      <c r="Y53" s="438"/>
      <c r="Z53" s="439"/>
      <c r="AA53" s="438"/>
      <c r="AB53" s="439"/>
      <c r="AC53" s="438"/>
      <c r="AD53" s="439"/>
      <c r="AE53" s="438"/>
      <c r="AF53" s="722"/>
      <c r="AG53" s="440" t="e" vm="1">
        <f t="shared" si="3"/>
        <v>#VALUE!</v>
      </c>
      <c r="AH53" s="441" t="str">
        <f>+IF(G49="","",AI53)</f>
        <v/>
      </c>
      <c r="AI53" s="112">
        <f t="array" ref="AI53">+SUM(IF(G49="m",F49:F51,IF(G49="f",F49:F50)))</f>
        <v>0</v>
      </c>
    </row>
    <row r="54" spans="1:35" ht="18" customHeight="1" x14ac:dyDescent="0.4">
      <c r="A54" s="203"/>
      <c r="B54" s="411"/>
      <c r="C54" s="412" t="str">
        <f>IF(B54="","",VLOOKUP(B54,[0]!EQUIPES,2))</f>
        <v/>
      </c>
      <c r="D54" s="413" t="str">
        <f>IF(B54="","",VLOOKUP(B54,[0]!EQUIPES,3))</f>
        <v/>
      </c>
      <c r="E54" s="413" t="str">
        <f>IF(B54="","",VLOOKUP(B54,[0]!EQUIPES,4))</f>
        <v/>
      </c>
      <c r="F54" s="413" t="str">
        <f>IF(B54="","",VLOOKUP(B54,[0]!EQUIPES,5))</f>
        <v/>
      </c>
      <c r="G54" s="715" t="str">
        <f>IF(B54="","",VLOOKUP(B54,[0]!EQUIPES,6))</f>
        <v/>
      </c>
      <c r="H54" s="414" t="str">
        <f>IF(B54="","",VLOOKUP(B54,[0]!EQUIPES,7))</f>
        <v/>
      </c>
      <c r="I54" s="413" t="str">
        <f>IF(B54="","",VLOOKUP(B54,[0]!EQUIPES,8))</f>
        <v/>
      </c>
      <c r="J54" s="415" t="str">
        <f>IF(B54="","",VLOOKUP(B54,[0]!EQUIPES,9))</f>
        <v/>
      </c>
      <c r="K54" s="446" t="str">
        <f>IF(B54="","",VLOOKUP(B54,[0]!LT,10))</f>
        <v/>
      </c>
      <c r="L54" s="447"/>
      <c r="M54" s="448"/>
      <c r="N54" s="449"/>
      <c r="O54" s="448"/>
      <c r="P54" s="449"/>
      <c r="Q54" s="448"/>
      <c r="R54" s="449"/>
      <c r="S54" s="448"/>
      <c r="T54" s="449"/>
      <c r="U54" s="448"/>
      <c r="V54" s="449"/>
      <c r="W54" s="448"/>
      <c r="X54" s="449"/>
      <c r="Y54" s="448"/>
      <c r="Z54" s="449"/>
      <c r="AA54" s="448"/>
      <c r="AB54" s="449"/>
      <c r="AC54" s="448"/>
      <c r="AD54" s="449"/>
      <c r="AE54" s="448"/>
      <c r="AF54" s="716" t="s">
        <v>6</v>
      </c>
      <c r="AG54" s="430" t="e" vm="1">
        <f t="shared" si="3"/>
        <v>#VALUE!</v>
      </c>
      <c r="AH54" s="717"/>
    </row>
    <row r="55" spans="1:35" ht="18" customHeight="1" x14ac:dyDescent="0.4">
      <c r="A55" s="203"/>
      <c r="B55" s="421"/>
      <c r="C55" s="422" t="str">
        <f>IF(B55="","",VLOOKUP(B55,[0]!EQUIPES,2))</f>
        <v/>
      </c>
      <c r="D55" s="423" t="str">
        <f>IF(B55="","",VLOOKUP(B55,[0]!EQUIPES,3))</f>
        <v/>
      </c>
      <c r="E55" s="423" t="str">
        <f>IF(B55="","",VLOOKUP(B55,[0]!EQUIPES,4))</f>
        <v/>
      </c>
      <c r="F55" s="423" t="str">
        <f>IF(B55="","",VLOOKUP(B55,[0]!EQUIPES,5))</f>
        <v/>
      </c>
      <c r="G55" s="715"/>
      <c r="H55" s="424" t="str">
        <f>IF(B55="","",VLOOKUP(B55,[0]!EQUIPES,7))</f>
        <v/>
      </c>
      <c r="I55" s="423" t="str">
        <f>IF(B55="","",VLOOKUP(B55,[0]!EQUIPES,8))</f>
        <v/>
      </c>
      <c r="J55" s="425" t="str">
        <f>IF(B55="","",VLOOKUP(B55,[0]!EQUIPES,9))</f>
        <v/>
      </c>
      <c r="K55" s="443" t="str">
        <f>IF(B55="","",VLOOKUP(B55,[0]!LT,10))</f>
        <v/>
      </c>
      <c r="L55" s="427"/>
      <c r="M55" s="428"/>
      <c r="N55" s="429"/>
      <c r="O55" s="428"/>
      <c r="P55" s="429"/>
      <c r="Q55" s="428"/>
      <c r="R55" s="429"/>
      <c r="S55" s="428"/>
      <c r="T55" s="429"/>
      <c r="U55" s="428"/>
      <c r="V55" s="429"/>
      <c r="W55" s="428"/>
      <c r="X55" s="429"/>
      <c r="Y55" s="428"/>
      <c r="Z55" s="429"/>
      <c r="AA55" s="428"/>
      <c r="AB55" s="429"/>
      <c r="AC55" s="428"/>
      <c r="AD55" s="429"/>
      <c r="AE55" s="428"/>
      <c r="AF55" s="716"/>
      <c r="AG55" s="430" t="e" vm="1">
        <f t="shared" si="3"/>
        <v>#VALUE!</v>
      </c>
      <c r="AH55" s="717"/>
    </row>
    <row r="56" spans="1:35" ht="18" customHeight="1" x14ac:dyDescent="0.4">
      <c r="A56" s="203"/>
      <c r="B56" s="421"/>
      <c r="C56" s="422" t="str">
        <f>IF(B56="","",VLOOKUP(B56,[0]!EQUIPES,2))</f>
        <v/>
      </c>
      <c r="D56" s="423" t="str">
        <f>IF(B56="","",VLOOKUP(B56,[0]!EQUIPES,3))</f>
        <v/>
      </c>
      <c r="E56" s="423" t="str">
        <f>IF(B56="","",VLOOKUP(B56,[0]!EQUIPES,4))</f>
        <v/>
      </c>
      <c r="F56" s="423" t="str">
        <f>IF(B56="","",VLOOKUP(B56,[0]!EQUIPES,5))</f>
        <v/>
      </c>
      <c r="G56" s="715"/>
      <c r="H56" s="424" t="str">
        <f>IF(B56="","",VLOOKUP(B56,[0]!EQUIPES,7))</f>
        <v/>
      </c>
      <c r="I56" s="423" t="str">
        <f>IF(B56="","",VLOOKUP(B56,[0]!EQUIPES,8))</f>
        <v/>
      </c>
      <c r="J56" s="425" t="str">
        <f>IF(B56="","",VLOOKUP(B56,[0]!EQUIPES,9))</f>
        <v/>
      </c>
      <c r="K56" s="443" t="str">
        <f>IF(B56="","",VLOOKUP(B56,[0]!LT,10))</f>
        <v/>
      </c>
      <c r="L56" s="427"/>
      <c r="M56" s="428"/>
      <c r="N56" s="429"/>
      <c r="O56" s="428"/>
      <c r="P56" s="429"/>
      <c r="Q56" s="428"/>
      <c r="R56" s="429"/>
      <c r="S56" s="428"/>
      <c r="T56" s="429"/>
      <c r="U56" s="428"/>
      <c r="V56" s="429"/>
      <c r="W56" s="428"/>
      <c r="X56" s="429"/>
      <c r="Y56" s="428"/>
      <c r="Z56" s="429"/>
      <c r="AA56" s="428"/>
      <c r="AB56" s="429"/>
      <c r="AC56" s="428"/>
      <c r="AD56" s="429"/>
      <c r="AE56" s="428"/>
      <c r="AF56" s="716"/>
      <c r="AG56" s="430" t="e" vm="1">
        <f t="shared" si="3"/>
        <v>#VALUE!</v>
      </c>
      <c r="AH56" s="717"/>
    </row>
    <row r="57" spans="1:35" ht="18" customHeight="1" x14ac:dyDescent="0.4">
      <c r="A57" s="203"/>
      <c r="B57" s="421"/>
      <c r="C57" s="422" t="str">
        <f>IF(B57="","",VLOOKUP(B57,[0]!EQUIPES,2))</f>
        <v/>
      </c>
      <c r="D57" s="423" t="str">
        <f>IF(B57="","",VLOOKUP(B57,[0]!EQUIPES,3))</f>
        <v/>
      </c>
      <c r="E57" s="423" t="str">
        <f>IF(B57="","",VLOOKUP(B57,[0]!EQUIPES,4))</f>
        <v/>
      </c>
      <c r="F57" s="423" t="str">
        <f>IF(B57="","",VLOOKUP(B57,[0]!EQUIPES,5))</f>
        <v/>
      </c>
      <c r="G57" s="715"/>
      <c r="H57" s="424" t="str">
        <f>IF(B57="","",VLOOKUP(B57,[0]!EQUIPES,7))</f>
        <v/>
      </c>
      <c r="I57" s="423" t="str">
        <f>IF(B57="","",VLOOKUP(B57,[0]!EQUIPES,8))</f>
        <v/>
      </c>
      <c r="J57" s="425" t="str">
        <f>IF(B57="","",VLOOKUP(B57,[0]!EQUIPES,9))</f>
        <v/>
      </c>
      <c r="K57" s="443" t="str">
        <f>IF(B57="","",VLOOKUP(B57,[0]!LT,10))</f>
        <v/>
      </c>
      <c r="L57" s="427"/>
      <c r="M57" s="428"/>
      <c r="N57" s="429"/>
      <c r="O57" s="428"/>
      <c r="P57" s="429"/>
      <c r="Q57" s="428"/>
      <c r="R57" s="429"/>
      <c r="S57" s="428"/>
      <c r="T57" s="429"/>
      <c r="U57" s="428"/>
      <c r="V57" s="429"/>
      <c r="W57" s="428"/>
      <c r="X57" s="429"/>
      <c r="Y57" s="428"/>
      <c r="Z57" s="429"/>
      <c r="AA57" s="428"/>
      <c r="AB57" s="429"/>
      <c r="AC57" s="428"/>
      <c r="AD57" s="429"/>
      <c r="AE57" s="428"/>
      <c r="AF57" s="716"/>
      <c r="AG57" s="430" t="e" vm="1">
        <f t="shared" si="3"/>
        <v>#VALUE!</v>
      </c>
      <c r="AH57" s="717"/>
    </row>
    <row r="58" spans="1:35" ht="18" customHeight="1" x14ac:dyDescent="0.4">
      <c r="A58" s="203"/>
      <c r="B58" s="431"/>
      <c r="C58" s="432" t="str">
        <f>IF(B58="","",VLOOKUP(B58,[0]!EQUIPES,2))</f>
        <v/>
      </c>
      <c r="D58" s="433" t="str">
        <f>IF(B58="","",VLOOKUP(B58,[0]!EQUIPES,3))</f>
        <v/>
      </c>
      <c r="E58" s="433" t="str">
        <f>IF(B58="","",VLOOKUP(B58,[0]!EQUIPES,4))</f>
        <v/>
      </c>
      <c r="F58" s="433" t="str">
        <f>IF(B58="","",VLOOKUP(B58,[0]!EQUIPES,5))</f>
        <v/>
      </c>
      <c r="G58" s="715"/>
      <c r="H58" s="434" t="str">
        <f>IF(B58="","",VLOOKUP(B58,[0]!EQUIPES,7))</f>
        <v/>
      </c>
      <c r="I58" s="433" t="str">
        <f>IF(B58="","",VLOOKUP(B58,[0]!EQUIPES,8))</f>
        <v/>
      </c>
      <c r="J58" s="435" t="str">
        <f>IF(B58="","",VLOOKUP(B58,[0]!EQUIPES,9))</f>
        <v/>
      </c>
      <c r="K58" s="445" t="str">
        <f>IF(B58="","",VLOOKUP(B58,[0]!LT,10))</f>
        <v/>
      </c>
      <c r="L58" s="450"/>
      <c r="M58" s="451"/>
      <c r="N58" s="439"/>
      <c r="O58" s="438"/>
      <c r="P58" s="439"/>
      <c r="Q58" s="438"/>
      <c r="R58" s="439"/>
      <c r="S58" s="438"/>
      <c r="T58" s="439"/>
      <c r="U58" s="438"/>
      <c r="V58" s="439"/>
      <c r="W58" s="438"/>
      <c r="X58" s="439"/>
      <c r="Y58" s="438"/>
      <c r="Z58" s="439"/>
      <c r="AA58" s="438"/>
      <c r="AB58" s="439"/>
      <c r="AC58" s="438"/>
      <c r="AD58" s="452"/>
      <c r="AE58" s="438"/>
      <c r="AF58" s="716"/>
      <c r="AG58" s="440" t="e" vm="1">
        <f t="shared" si="3"/>
        <v>#VALUE!</v>
      </c>
      <c r="AH58" s="441" t="str">
        <f>+IF(G54="","",AI58)</f>
        <v/>
      </c>
      <c r="AI58" s="112">
        <f t="array" ref="AI58">+SUM(IF(G54="m",F54:F56,IF(G54="f",F54:F55)))</f>
        <v>0</v>
      </c>
    </row>
    <row r="59" spans="1:35" ht="26.25" customHeight="1" x14ac:dyDescent="0.45">
      <c r="B59" s="75" t="s">
        <v>283</v>
      </c>
      <c r="F59" s="453" t="s">
        <v>284</v>
      </c>
      <c r="G59" s="454"/>
      <c r="H59" s="454"/>
      <c r="I59" s="455"/>
      <c r="J59" s="456">
        <f t="array" ref="J59">SUM(IF(G9:G58="f",1))</f>
        <v>0</v>
      </c>
      <c r="K59" s="457"/>
      <c r="L59" s="458" t="str">
        <f t="shared" ref="L59:AE59" si="4">+IF(L60&gt;0,L60,"")</f>
        <v/>
      </c>
      <c r="M59" s="459" t="str">
        <f t="shared" si="4"/>
        <v/>
      </c>
      <c r="N59" s="459" t="str">
        <f t="shared" si="4"/>
        <v/>
      </c>
      <c r="O59" s="459" t="str">
        <f t="shared" si="4"/>
        <v/>
      </c>
      <c r="P59" s="459" t="str">
        <f t="shared" si="4"/>
        <v/>
      </c>
      <c r="Q59" s="459" t="str">
        <f t="shared" si="4"/>
        <v/>
      </c>
      <c r="R59" s="459" t="str">
        <f t="shared" si="4"/>
        <v/>
      </c>
      <c r="S59" s="459" t="str">
        <f t="shared" si="4"/>
        <v/>
      </c>
      <c r="T59" s="459" t="str">
        <f t="shared" si="4"/>
        <v/>
      </c>
      <c r="U59" s="459" t="str">
        <f t="shared" si="4"/>
        <v/>
      </c>
      <c r="V59" s="459" t="str">
        <f t="shared" si="4"/>
        <v/>
      </c>
      <c r="W59" s="459" t="str">
        <f t="shared" si="4"/>
        <v/>
      </c>
      <c r="X59" s="459" t="str">
        <f t="shared" si="4"/>
        <v/>
      </c>
      <c r="Y59" s="459" t="str">
        <f t="shared" si="4"/>
        <v/>
      </c>
      <c r="Z59" s="459" t="str">
        <f t="shared" si="4"/>
        <v/>
      </c>
      <c r="AA59" s="459" t="str">
        <f t="shared" si="4"/>
        <v/>
      </c>
      <c r="AB59" s="459" t="str">
        <f t="shared" si="4"/>
        <v/>
      </c>
      <c r="AC59" s="460" t="str">
        <f t="shared" si="4"/>
        <v/>
      </c>
      <c r="AD59" s="460" t="str">
        <f t="shared" si="4"/>
        <v/>
      </c>
      <c r="AE59" s="460" t="str">
        <f t="shared" si="4"/>
        <v/>
      </c>
      <c r="AF59" s="718">
        <f>+AF66</f>
        <v>0</v>
      </c>
      <c r="AG59" s="718"/>
      <c r="AH59" s="718"/>
    </row>
    <row r="60" spans="1:35" ht="23.25" customHeight="1" x14ac:dyDescent="0.45">
      <c r="F60" s="190" t="s">
        <v>285</v>
      </c>
      <c r="G60" s="330"/>
      <c r="H60" s="330"/>
      <c r="I60" s="461"/>
      <c r="J60" s="456">
        <f t="array" ref="J60">SUM(IF(G9:G58="m",1))</f>
        <v>0</v>
      </c>
      <c r="K60" s="457"/>
      <c r="L60" s="75">
        <f t="shared" ref="L60:AE60" si="5">SUM(L9:L58)</f>
        <v>0</v>
      </c>
      <c r="M60" s="75">
        <f t="shared" si="5"/>
        <v>0</v>
      </c>
      <c r="N60" s="75">
        <f t="shared" si="5"/>
        <v>0</v>
      </c>
      <c r="O60" s="75">
        <f t="shared" si="5"/>
        <v>0</v>
      </c>
      <c r="P60" s="75">
        <f t="shared" si="5"/>
        <v>0</v>
      </c>
      <c r="Q60" s="75">
        <f t="shared" si="5"/>
        <v>0</v>
      </c>
      <c r="R60" s="75">
        <f t="shared" si="5"/>
        <v>0</v>
      </c>
      <c r="S60" s="75">
        <f t="shared" si="5"/>
        <v>0</v>
      </c>
      <c r="T60" s="75">
        <f t="shared" si="5"/>
        <v>0</v>
      </c>
      <c r="U60" s="75">
        <f t="shared" si="5"/>
        <v>0</v>
      </c>
      <c r="V60" s="75">
        <f t="shared" si="5"/>
        <v>0</v>
      </c>
      <c r="W60" s="75">
        <f t="shared" si="5"/>
        <v>0</v>
      </c>
      <c r="X60" s="75">
        <f t="shared" si="5"/>
        <v>0</v>
      </c>
      <c r="Y60" s="75">
        <f t="shared" si="5"/>
        <v>0</v>
      </c>
      <c r="Z60" s="75">
        <f t="shared" si="5"/>
        <v>0</v>
      </c>
      <c r="AA60" s="75">
        <f t="shared" si="5"/>
        <v>0</v>
      </c>
      <c r="AB60" s="75">
        <f t="shared" si="5"/>
        <v>0</v>
      </c>
      <c r="AC60" s="75">
        <f t="shared" si="5"/>
        <v>0</v>
      </c>
      <c r="AD60" s="75">
        <f t="shared" si="5"/>
        <v>0</v>
      </c>
      <c r="AE60" s="75">
        <f t="shared" si="5"/>
        <v>0</v>
      </c>
      <c r="AF60" s="718"/>
      <c r="AG60" s="718"/>
      <c r="AH60" s="718"/>
    </row>
    <row r="61" spans="1:35" ht="23.25" customHeight="1" x14ac:dyDescent="0.4">
      <c r="B61" s="719" t="s">
        <v>286</v>
      </c>
      <c r="C61" s="719"/>
      <c r="D61" s="720" t="e">
        <f>#REF!</f>
        <v>#REF!</v>
      </c>
      <c r="E61" s="720"/>
      <c r="F61" s="721" t="s">
        <v>287</v>
      </c>
      <c r="G61" s="721"/>
      <c r="H61" s="721"/>
      <c r="I61" s="721"/>
      <c r="J61" s="721"/>
      <c r="K61" s="721"/>
      <c r="L61" s="721"/>
      <c r="M61" s="721"/>
      <c r="N61" s="721"/>
      <c r="O61" s="721"/>
      <c r="P61" s="721"/>
      <c r="Q61" s="721"/>
      <c r="R61" s="721"/>
      <c r="S61" s="721"/>
      <c r="T61" s="721"/>
      <c r="U61" s="721"/>
      <c r="V61" s="721"/>
      <c r="W61" s="721"/>
      <c r="X61" s="721"/>
      <c r="Y61" s="721"/>
      <c r="Z61" s="721"/>
      <c r="AA61" s="721"/>
      <c r="AB61" s="721"/>
      <c r="AC61" s="721"/>
      <c r="AD61" s="721"/>
      <c r="AE61" s="721"/>
      <c r="AF61" s="721"/>
      <c r="AG61" s="721"/>
      <c r="AH61" s="721"/>
    </row>
    <row r="62" spans="1:35" ht="21.75" customHeight="1" x14ac:dyDescent="0.3">
      <c r="B62" s="714" t="s">
        <v>288</v>
      </c>
      <c r="C62" s="714"/>
      <c r="D62" s="714"/>
      <c r="E62" s="714"/>
      <c r="F62" s="714"/>
      <c r="G62" s="714"/>
      <c r="H62" s="714"/>
      <c r="I62" s="714"/>
      <c r="J62" s="714"/>
      <c r="K62" s="714"/>
      <c r="L62" s="714"/>
      <c r="M62" s="714"/>
      <c r="N62" s="714"/>
      <c r="O62" s="714"/>
      <c r="P62" s="714"/>
      <c r="Q62" s="714"/>
      <c r="R62" s="714"/>
      <c r="S62" s="714"/>
      <c r="T62" s="714"/>
      <c r="U62" s="714"/>
    </row>
    <row r="63" spans="1:35" ht="21.75" customHeight="1" x14ac:dyDescent="0.25">
      <c r="B63" s="115"/>
      <c r="C63" s="115"/>
      <c r="D63" s="115"/>
      <c r="E63" s="115"/>
      <c r="F63" s="115"/>
      <c r="G63" s="115"/>
      <c r="H63" s="115"/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</row>
    <row r="64" spans="1:35" ht="26.25" hidden="1" customHeight="1" x14ac:dyDescent="0.25">
      <c r="I64" s="462" t="s">
        <v>23</v>
      </c>
      <c r="J64" s="463">
        <f>+J59</f>
        <v>0</v>
      </c>
      <c r="K64" s="463">
        <f>+XXX1!G9</f>
        <v>0</v>
      </c>
      <c r="L64" s="463"/>
      <c r="M64" s="463"/>
      <c r="N64" s="463"/>
      <c r="O64" s="463"/>
      <c r="P64" s="463"/>
      <c r="Q64" s="463"/>
      <c r="R64" s="463"/>
      <c r="S64" s="463"/>
      <c r="T64" s="463"/>
      <c r="U64" s="463"/>
      <c r="V64" s="463"/>
      <c r="W64" s="463"/>
      <c r="X64" s="463"/>
      <c r="Y64" s="463"/>
      <c r="Z64" s="463"/>
      <c r="AA64" s="463"/>
      <c r="AB64" s="463"/>
      <c r="AC64" s="463"/>
      <c r="AD64" s="463"/>
      <c r="AE64" s="463"/>
      <c r="AF64" s="464">
        <f>+J64*K64</f>
        <v>0</v>
      </c>
    </row>
    <row r="65" spans="9:32" ht="26.25" hidden="1" customHeight="1" x14ac:dyDescent="0.25">
      <c r="I65" s="465" t="s">
        <v>32</v>
      </c>
      <c r="J65" s="466">
        <f>+J60</f>
        <v>0</v>
      </c>
      <c r="K65" s="466">
        <f>+XXX1!G13</f>
        <v>0</v>
      </c>
      <c r="L65" s="466"/>
      <c r="M65" s="466"/>
      <c r="N65" s="466"/>
      <c r="O65" s="466"/>
      <c r="P65" s="466"/>
      <c r="Q65" s="466"/>
      <c r="R65" s="466"/>
      <c r="S65" s="466"/>
      <c r="T65" s="466"/>
      <c r="U65" s="466"/>
      <c r="V65" s="466"/>
      <c r="W65" s="466"/>
      <c r="X65" s="466"/>
      <c r="Y65" s="466"/>
      <c r="Z65" s="466"/>
      <c r="AA65" s="466"/>
      <c r="AB65" s="466"/>
      <c r="AC65" s="466"/>
      <c r="AD65" s="466"/>
      <c r="AE65" s="466"/>
      <c r="AF65" s="467">
        <f>+J65*K65</f>
        <v>0</v>
      </c>
    </row>
    <row r="66" spans="9:32" ht="26.25" hidden="1" customHeight="1" x14ac:dyDescent="0.25">
      <c r="AF66" s="468">
        <f>SUM(AF64:AF65)</f>
        <v>0</v>
      </c>
    </row>
    <row r="67" spans="9:32" ht="26.25" hidden="1" customHeight="1" x14ac:dyDescent="0.25"/>
    <row r="68" spans="9:32" ht="20.25" customHeight="1" x14ac:dyDescent="0.25"/>
    <row r="69" spans="9:32" ht="20.25" customHeight="1" x14ac:dyDescent="0.25">
      <c r="J69" s="469"/>
    </row>
  </sheetData>
  <sheetProtection password="E3BB" sheet="1" objects="1" scenarios="1"/>
  <mergeCells count="49">
    <mergeCell ref="B1:K1"/>
    <mergeCell ref="L1:U2"/>
    <mergeCell ref="B2:J2"/>
    <mergeCell ref="B3:J3"/>
    <mergeCell ref="B4:K4"/>
    <mergeCell ref="L4:U4"/>
    <mergeCell ref="T5:U5"/>
    <mergeCell ref="AF5:AF8"/>
    <mergeCell ref="AH5:AH8"/>
    <mergeCell ref="G9:G13"/>
    <mergeCell ref="AF9:AF13"/>
    <mergeCell ref="AH9:AH12"/>
    <mergeCell ref="B5:K5"/>
    <mergeCell ref="L5:M5"/>
    <mergeCell ref="N5:O5"/>
    <mergeCell ref="P5:Q5"/>
    <mergeCell ref="R5:S5"/>
    <mergeCell ref="G14:G18"/>
    <mergeCell ref="AF14:AF18"/>
    <mergeCell ref="AH14:AH17"/>
    <mergeCell ref="G19:G23"/>
    <mergeCell ref="AF19:AF23"/>
    <mergeCell ref="AH19:AH22"/>
    <mergeCell ref="G24:G28"/>
    <mergeCell ref="AF24:AF28"/>
    <mergeCell ref="AH24:AH27"/>
    <mergeCell ref="G29:G33"/>
    <mergeCell ref="AF29:AF33"/>
    <mergeCell ref="AH29:AH32"/>
    <mergeCell ref="G34:G38"/>
    <mergeCell ref="AF34:AF38"/>
    <mergeCell ref="AH34:AH37"/>
    <mergeCell ref="G39:G43"/>
    <mergeCell ref="AF39:AF43"/>
    <mergeCell ref="AH39:AH42"/>
    <mergeCell ref="G44:G48"/>
    <mergeCell ref="AF44:AF48"/>
    <mergeCell ref="AH44:AH47"/>
    <mergeCell ref="G49:G53"/>
    <mergeCell ref="AF49:AF53"/>
    <mergeCell ref="AH49:AH52"/>
    <mergeCell ref="B62:U62"/>
    <mergeCell ref="G54:G58"/>
    <mergeCell ref="AF54:AF58"/>
    <mergeCell ref="AH54:AH57"/>
    <mergeCell ref="AF59:AH60"/>
    <mergeCell ref="B61:C61"/>
    <mergeCell ref="D61:E61"/>
    <mergeCell ref="F61:AH61"/>
  </mergeCells>
  <printOptions horizontalCentered="1" verticalCentered="1"/>
  <pageMargins left="0.39374999999999999" right="0.39374999999999999" top="0.39374999999999999" bottom="0.39374999999999999" header="0.51180555555555496" footer="0.51180555555555496"/>
  <pageSetup paperSize="9" firstPageNumber="0" orientation="landscape" horizontalDpi="300" verticalDpi="300"/>
  <headerFooter>
    <oddFooter>&amp;R&amp;D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MK39"/>
  <sheetViews>
    <sheetView topLeftCell="AC1" zoomScale="50" zoomScaleNormal="50" workbookViewId="0">
      <selection activeCell="AP16" sqref="AP16"/>
    </sheetView>
  </sheetViews>
  <sheetFormatPr baseColWidth="10" defaultColWidth="9.109375" defaultRowHeight="13.2" outlineLevelCol="2" x14ac:dyDescent="0.25"/>
  <cols>
    <col min="1" max="1" width="16.109375" style="75" hidden="1" customWidth="1"/>
    <col min="2" max="2" width="15.44140625" style="75" hidden="1" customWidth="1"/>
    <col min="3" max="3" width="7.6640625" style="75" hidden="1" customWidth="1"/>
    <col min="4" max="5" width="8.88671875" style="75" hidden="1" customWidth="1"/>
    <col min="6" max="7" width="7.6640625" style="75" hidden="1" customWidth="1"/>
    <col min="8" max="8" width="13.109375" style="75" hidden="1" customWidth="1"/>
    <col min="9" max="9" width="16.44140625" style="75" hidden="1" customWidth="1"/>
    <col min="10" max="10" width="9" style="75" hidden="1" customWidth="1"/>
    <col min="11" max="11" width="16" style="75" hidden="1" customWidth="1"/>
    <col min="12" max="12" width="17.5546875" style="75" hidden="1" customWidth="1"/>
    <col min="13" max="14" width="11.6640625" style="75" hidden="1" customWidth="1"/>
    <col min="15" max="15" width="12.33203125" style="75" hidden="1" customWidth="1"/>
    <col min="16" max="16" width="15.109375" style="75" hidden="1" customWidth="1"/>
    <col min="17" max="21" width="11.6640625" style="75" hidden="1" customWidth="1"/>
    <col min="22" max="25" width="17.109375" style="75" hidden="1" customWidth="1" outlineLevel="2"/>
    <col min="26" max="26" width="19.44140625" style="75" hidden="1" customWidth="1" outlineLevel="1" collapsed="1"/>
    <col min="27" max="27" width="10" style="75" hidden="1" customWidth="1" outlineLevel="1"/>
    <col min="28" max="28" width="11.44140625" style="75" hidden="1"/>
    <col min="29" max="29" width="10.88671875" style="75" customWidth="1"/>
    <col min="30" max="30" width="16.33203125" style="75" customWidth="1"/>
    <col min="31" max="1025" width="10.88671875" style="75" customWidth="1"/>
  </cols>
  <sheetData>
    <row r="1" spans="1:30" ht="21.75" customHeight="1" x14ac:dyDescent="0.3">
      <c r="A1" s="326"/>
    </row>
    <row r="2" spans="1:30" ht="21.75" customHeight="1" x14ac:dyDescent="0.5">
      <c r="A2" s="470"/>
      <c r="B2" s="471"/>
      <c r="E2" s="472"/>
      <c r="F2" s="473"/>
      <c r="G2" s="473"/>
      <c r="H2" s="474"/>
      <c r="I2" s="474"/>
      <c r="J2" s="475"/>
      <c r="K2" s="475"/>
      <c r="L2" s="476"/>
      <c r="M2" s="474"/>
      <c r="N2" s="474"/>
    </row>
    <row r="3" spans="1:30" ht="45.6" x14ac:dyDescent="0.75">
      <c r="A3" s="477"/>
      <c r="B3" s="108"/>
      <c r="C3" s="774" t="e">
        <f>+#REF!</f>
        <v>#REF!</v>
      </c>
      <c r="D3" s="774"/>
      <c r="E3" s="774"/>
      <c r="F3" s="774"/>
      <c r="G3" s="774"/>
      <c r="H3" s="774"/>
      <c r="I3" s="774"/>
      <c r="J3" s="774"/>
      <c r="K3" s="774"/>
      <c r="L3" s="774"/>
      <c r="M3" s="774"/>
      <c r="N3" s="774"/>
      <c r="O3" s="774"/>
      <c r="P3" s="774"/>
      <c r="Q3" s="774"/>
      <c r="R3" s="774"/>
      <c r="S3" s="774"/>
      <c r="T3" s="774"/>
      <c r="U3" s="774"/>
    </row>
    <row r="4" spans="1:30" ht="45.6" x14ac:dyDescent="0.75">
      <c r="A4" s="477"/>
      <c r="B4" s="108"/>
      <c r="C4" s="774" t="e">
        <f>+#REF!</f>
        <v>#REF!</v>
      </c>
      <c r="D4" s="774"/>
      <c r="E4" s="774"/>
      <c r="F4" s="774"/>
      <c r="G4" s="774"/>
      <c r="H4" s="774"/>
      <c r="I4" s="774"/>
      <c r="J4" s="774"/>
      <c r="K4" s="774"/>
      <c r="L4" s="774"/>
      <c r="M4" s="774"/>
      <c r="N4" s="774"/>
      <c r="O4" s="774"/>
      <c r="P4" s="774"/>
      <c r="Q4" s="774"/>
      <c r="R4" s="774"/>
      <c r="S4" s="774"/>
      <c r="T4" s="774"/>
      <c r="U4" s="774"/>
    </row>
    <row r="5" spans="1:30" ht="60" x14ac:dyDescent="0.95">
      <c r="A5" s="477"/>
      <c r="B5" s="108"/>
      <c r="C5" s="775" t="e">
        <f>+#REF!</f>
        <v>#REF!</v>
      </c>
      <c r="D5" s="775"/>
      <c r="E5" s="775"/>
      <c r="F5" s="775"/>
      <c r="G5" s="775"/>
      <c r="H5" s="775"/>
      <c r="I5" s="775"/>
      <c r="J5" s="775"/>
      <c r="K5" s="775"/>
      <c r="L5" s="775"/>
      <c r="M5" s="775"/>
      <c r="N5" s="775"/>
      <c r="O5" s="775"/>
      <c r="P5" s="775"/>
      <c r="Q5" s="775"/>
      <c r="R5" s="775"/>
      <c r="S5" s="775"/>
      <c r="T5" s="775"/>
      <c r="U5" s="775"/>
    </row>
    <row r="6" spans="1:30" ht="45.6" x14ac:dyDescent="0.75">
      <c r="A6" s="477"/>
      <c r="B6" s="108"/>
      <c r="C6" s="774" t="e">
        <f>+#REF!</f>
        <v>#REF!</v>
      </c>
      <c r="D6" s="774"/>
      <c r="E6" s="774"/>
      <c r="F6" s="774"/>
      <c r="G6" s="774"/>
      <c r="H6" s="774"/>
      <c r="I6" s="774"/>
      <c r="J6" s="774"/>
      <c r="K6" s="774"/>
      <c r="L6" s="774"/>
      <c r="M6" s="774"/>
      <c r="N6" s="774"/>
      <c r="O6" s="774"/>
      <c r="P6" s="774"/>
      <c r="Q6" s="774"/>
      <c r="R6" s="774"/>
      <c r="S6" s="774"/>
      <c r="T6" s="774"/>
      <c r="U6" s="774"/>
    </row>
    <row r="7" spans="1:30" ht="21.75" customHeight="1" x14ac:dyDescent="0.25"/>
    <row r="8" spans="1:30" ht="39.75" customHeight="1" x14ac:dyDescent="0.3">
      <c r="A8" s="478">
        <v>4</v>
      </c>
      <c r="B8" s="479" t="s">
        <v>165</v>
      </c>
      <c r="C8" s="776" t="e">
        <f>CONCATENATE(#REF!,"  ",#REF!)</f>
        <v>#REF!</v>
      </c>
      <c r="D8" s="776"/>
      <c r="E8" s="776"/>
      <c r="F8" s="776"/>
      <c r="G8" s="776"/>
      <c r="H8" s="776"/>
      <c r="I8" s="776"/>
      <c r="J8" s="368"/>
      <c r="K8" s="717" t="s">
        <v>72</v>
      </c>
      <c r="L8" s="717"/>
      <c r="M8" s="717"/>
      <c r="N8" s="717"/>
      <c r="O8" s="717"/>
      <c r="P8" s="717"/>
      <c r="Q8" s="717"/>
      <c r="R8" s="717"/>
      <c r="S8" s="717"/>
      <c r="T8" s="717"/>
      <c r="U8" s="717"/>
    </row>
    <row r="9" spans="1:30" ht="21.75" customHeight="1" x14ac:dyDescent="0.45">
      <c r="A9" s="387">
        <v>16</v>
      </c>
      <c r="B9" s="769" t="s">
        <v>73</v>
      </c>
      <c r="C9" s="770" t="e">
        <f>IF(#REF!="","",#REF!)</f>
        <v>#REF!</v>
      </c>
      <c r="D9" s="770"/>
      <c r="E9" s="770"/>
      <c r="F9" s="770"/>
      <c r="G9" s="770"/>
      <c r="H9" s="770"/>
      <c r="I9" s="770"/>
      <c r="J9" s="480"/>
      <c r="K9" s="755" t="s">
        <v>6</v>
      </c>
      <c r="L9" s="755"/>
      <c r="M9" s="755"/>
      <c r="N9" s="755"/>
      <c r="O9" s="755"/>
      <c r="P9" s="755"/>
      <c r="Q9" s="755"/>
      <c r="R9" s="755"/>
      <c r="S9" s="755"/>
      <c r="T9" s="755"/>
      <c r="U9" s="755"/>
    </row>
    <row r="10" spans="1:30" ht="21.75" customHeight="1" x14ac:dyDescent="0.45">
      <c r="A10" s="387">
        <v>17</v>
      </c>
      <c r="B10" s="769"/>
      <c r="C10" s="771" t="e">
        <f>IF(#REF!="","",#REF!)</f>
        <v>#REF!</v>
      </c>
      <c r="D10" s="771"/>
      <c r="E10" s="771"/>
      <c r="F10" s="771"/>
      <c r="G10" s="771"/>
      <c r="H10" s="771"/>
      <c r="I10" s="771"/>
      <c r="K10" s="755"/>
      <c r="L10" s="755"/>
      <c r="M10" s="755"/>
      <c r="N10" s="755"/>
      <c r="O10" s="755"/>
      <c r="P10" s="755"/>
      <c r="Q10" s="755"/>
      <c r="R10" s="755"/>
      <c r="S10" s="755"/>
      <c r="T10" s="755"/>
      <c r="U10" s="755"/>
      <c r="W10" s="453" t="s">
        <v>289</v>
      </c>
      <c r="X10" s="481" t="s">
        <v>216</v>
      </c>
      <c r="Z10" s="772" t="s">
        <v>6</v>
      </c>
      <c r="AA10" s="772"/>
    </row>
    <row r="11" spans="1:30" ht="21.75" customHeight="1" x14ac:dyDescent="0.45">
      <c r="A11" s="387">
        <v>18</v>
      </c>
      <c r="B11" s="769"/>
      <c r="C11" s="773" t="e">
        <f>IF(#REF!="","",#REF!)</f>
        <v>#REF!</v>
      </c>
      <c r="D11" s="773"/>
      <c r="E11" s="773"/>
      <c r="F11" s="773"/>
      <c r="G11" s="773"/>
      <c r="H11" s="773"/>
      <c r="I11" s="773"/>
      <c r="J11" s="482"/>
      <c r="K11" s="755"/>
      <c r="L11" s="755"/>
      <c r="M11" s="755"/>
      <c r="N11" s="755"/>
      <c r="O11" s="755"/>
      <c r="P11" s="755"/>
      <c r="Q11" s="755"/>
      <c r="R11" s="755"/>
      <c r="S11" s="755"/>
      <c r="T11" s="755"/>
      <c r="U11" s="755"/>
      <c r="V11" s="203"/>
      <c r="W11" s="483" t="e">
        <v>#REF!</v>
      </c>
      <c r="X11" s="483" t="e">
        <v>#REF!</v>
      </c>
      <c r="Y11" s="202"/>
      <c r="Z11" s="484" t="s">
        <v>290</v>
      </c>
      <c r="AA11" s="418">
        <f>XXX3!J59</f>
        <v>0</v>
      </c>
    </row>
    <row r="12" spans="1:30" ht="21.75" customHeight="1" x14ac:dyDescent="0.3">
      <c r="B12" s="485"/>
      <c r="J12" s="482"/>
      <c r="K12" s="718" t="s">
        <v>195</v>
      </c>
      <c r="L12" s="718"/>
      <c r="M12" s="718"/>
      <c r="N12" s="718"/>
      <c r="O12" s="718"/>
      <c r="P12" s="221"/>
      <c r="Q12" s="718" t="s">
        <v>291</v>
      </c>
      <c r="R12" s="718"/>
      <c r="S12" s="718"/>
      <c r="T12" s="718"/>
      <c r="U12" s="718"/>
      <c r="V12" s="203"/>
      <c r="W12" s="483" t="e">
        <v>#REF!</v>
      </c>
      <c r="X12" s="483" t="e">
        <v>#REF!</v>
      </c>
      <c r="Y12" s="202"/>
      <c r="Z12" s="486" t="s">
        <v>292</v>
      </c>
      <c r="AA12" s="428">
        <f>XXX3!J60</f>
        <v>0</v>
      </c>
    </row>
    <row r="13" spans="1:30" ht="35.25" customHeight="1" x14ac:dyDescent="0.3">
      <c r="A13" s="478">
        <v>23</v>
      </c>
      <c r="B13" s="487" t="s">
        <v>293</v>
      </c>
      <c r="C13" s="758" t="e">
        <f>IF(#REF!="","",#REF!)</f>
        <v>#REF!</v>
      </c>
      <c r="D13" s="758"/>
      <c r="E13" s="758"/>
      <c r="F13" s="758"/>
      <c r="G13" s="758"/>
      <c r="H13" s="758"/>
      <c r="I13" s="758"/>
      <c r="J13" s="482"/>
      <c r="K13" s="718"/>
      <c r="L13" s="718"/>
      <c r="M13" s="718"/>
      <c r="N13" s="718"/>
      <c r="O13" s="718"/>
      <c r="P13" s="221"/>
      <c r="Q13" s="718"/>
      <c r="R13" s="718"/>
      <c r="S13" s="718"/>
      <c r="T13" s="718"/>
      <c r="U13" s="718"/>
      <c r="V13" s="203"/>
      <c r="W13" s="483" t="e">
        <v>#REF!</v>
      </c>
      <c r="Y13" s="202"/>
      <c r="Z13" s="488"/>
      <c r="AA13" s="489"/>
    </row>
    <row r="14" spans="1:30" ht="26.25" customHeight="1" x14ac:dyDescent="0.45">
      <c r="A14" s="478">
        <v>24</v>
      </c>
      <c r="B14" s="759" t="s">
        <v>73</v>
      </c>
      <c r="C14" s="760" t="e">
        <f>IF(#REF!="","",#REF!)</f>
        <v>#REF!</v>
      </c>
      <c r="D14" s="760"/>
      <c r="E14" s="760"/>
      <c r="F14" s="760"/>
      <c r="G14" s="760"/>
      <c r="H14" s="760"/>
      <c r="I14" s="760"/>
      <c r="J14" s="482"/>
      <c r="K14" s="718"/>
      <c r="L14" s="718"/>
      <c r="M14" s="718"/>
      <c r="N14" s="718"/>
      <c r="O14" s="718"/>
      <c r="P14" s="221"/>
      <c r="Q14" s="718"/>
      <c r="R14" s="718"/>
      <c r="S14" s="718"/>
      <c r="T14" s="718"/>
      <c r="U14" s="718"/>
      <c r="V14" s="203"/>
      <c r="W14" s="483" t="e">
        <v>#REF!</v>
      </c>
      <c r="Y14" s="202"/>
      <c r="Z14" s="488"/>
      <c r="AA14" s="489"/>
      <c r="AC14" s="323"/>
      <c r="AD14" s="490"/>
    </row>
    <row r="15" spans="1:30" ht="26.25" customHeight="1" x14ac:dyDescent="0.45">
      <c r="A15" s="478">
        <v>25</v>
      </c>
      <c r="B15" s="759"/>
      <c r="C15" s="761" t="e">
        <f>IF(#REF!="","",#REF!)</f>
        <v>#REF!</v>
      </c>
      <c r="D15" s="761"/>
      <c r="E15" s="761"/>
      <c r="F15" s="761"/>
      <c r="G15" s="761"/>
      <c r="H15" s="761"/>
      <c r="I15" s="761"/>
      <c r="J15" s="482"/>
      <c r="K15" s="762">
        <f>AA11</f>
        <v>0</v>
      </c>
      <c r="L15" s="762"/>
      <c r="M15" s="762"/>
      <c r="N15" s="762"/>
      <c r="O15" s="762"/>
      <c r="P15" s="221"/>
      <c r="Q15" s="762">
        <f>AA12</f>
        <v>0</v>
      </c>
      <c r="R15" s="762"/>
      <c r="S15" s="762"/>
      <c r="T15" s="762"/>
      <c r="U15" s="762"/>
      <c r="V15" s="203"/>
      <c r="Y15" s="202"/>
      <c r="Z15" s="488"/>
      <c r="AA15" s="489"/>
      <c r="AC15" s="323"/>
      <c r="AD15" s="490"/>
    </row>
    <row r="16" spans="1:30" ht="26.25" customHeight="1" x14ac:dyDescent="0.45">
      <c r="A16" s="478">
        <v>26</v>
      </c>
      <c r="B16" s="759"/>
      <c r="C16" s="491" t="s">
        <v>294</v>
      </c>
      <c r="D16" s="763" t="e">
        <f>IF(#REF!="","",#REF!)</f>
        <v>#REF!</v>
      </c>
      <c r="E16" s="763"/>
      <c r="F16" s="492" t="s">
        <v>295</v>
      </c>
      <c r="G16" s="763" t="e">
        <f>IF(#REF!="","",#REF!)</f>
        <v>#REF!</v>
      </c>
      <c r="H16" s="763"/>
      <c r="I16" s="493"/>
      <c r="J16" s="482"/>
      <c r="K16" s="762"/>
      <c r="L16" s="762"/>
      <c r="M16" s="762"/>
      <c r="N16" s="762"/>
      <c r="O16" s="762"/>
      <c r="P16" s="221"/>
      <c r="Q16" s="762"/>
      <c r="R16" s="762"/>
      <c r="S16" s="762"/>
      <c r="T16" s="762"/>
      <c r="U16" s="762"/>
      <c r="V16" s="203"/>
      <c r="Y16" s="203" t="str">
        <f t="shared" ref="Y16:Y25" si="0">+IF(S16="","",S16)</f>
        <v/>
      </c>
      <c r="Z16" s="488"/>
      <c r="AA16" s="489"/>
    </row>
    <row r="17" spans="1:27" ht="26.25" customHeight="1" x14ac:dyDescent="0.45">
      <c r="A17" s="478">
        <v>26</v>
      </c>
      <c r="B17" s="759"/>
      <c r="C17" s="494" t="s">
        <v>296</v>
      </c>
      <c r="D17" s="764" t="e">
        <f>IF(#REF!="","",#REF!)</f>
        <v>#REF!</v>
      </c>
      <c r="E17" s="764"/>
      <c r="F17" s="495" t="s">
        <v>90</v>
      </c>
      <c r="G17" s="765" t="e">
        <f>IF(#REF!="","",#REF!)</f>
        <v>#REF!</v>
      </c>
      <c r="H17" s="765"/>
      <c r="I17" s="765"/>
      <c r="J17" s="482"/>
      <c r="K17" s="762"/>
      <c r="L17" s="762"/>
      <c r="M17" s="762"/>
      <c r="N17" s="762"/>
      <c r="O17" s="762"/>
      <c r="P17" s="221"/>
      <c r="Q17" s="762"/>
      <c r="R17" s="762"/>
      <c r="S17" s="762"/>
      <c r="T17" s="762"/>
      <c r="U17" s="762"/>
      <c r="V17" s="203"/>
      <c r="Y17" s="203" t="str">
        <f t="shared" si="0"/>
        <v/>
      </c>
      <c r="Z17" s="488"/>
      <c r="AA17" s="489"/>
    </row>
    <row r="18" spans="1:27" ht="26.25" customHeight="1" x14ac:dyDescent="0.3">
      <c r="A18" s="478">
        <v>27</v>
      </c>
      <c r="B18" s="496" t="s">
        <v>297</v>
      </c>
      <c r="C18" s="766" t="e">
        <f>IF(#REF!="","",#REF!)</f>
        <v>#REF!</v>
      </c>
      <c r="D18" s="766"/>
      <c r="E18" s="766"/>
      <c r="F18" s="766"/>
      <c r="G18" s="766"/>
      <c r="H18" s="766"/>
      <c r="I18" s="766"/>
      <c r="J18" s="482"/>
      <c r="K18" s="762"/>
      <c r="L18" s="762"/>
      <c r="M18" s="762"/>
      <c r="N18" s="762"/>
      <c r="O18" s="762"/>
      <c r="P18" s="221"/>
      <c r="Q18" s="762"/>
      <c r="R18" s="762"/>
      <c r="S18" s="762"/>
      <c r="T18" s="762"/>
      <c r="U18" s="762"/>
      <c r="V18" s="203"/>
      <c r="Y18" s="203" t="str">
        <f t="shared" si="0"/>
        <v/>
      </c>
      <c r="Z18" s="488"/>
      <c r="AA18" s="489"/>
    </row>
    <row r="19" spans="1:27" ht="21.75" customHeight="1" x14ac:dyDescent="0.3">
      <c r="B19" s="497"/>
      <c r="J19" s="482"/>
      <c r="K19" s="762"/>
      <c r="L19" s="762"/>
      <c r="M19" s="762"/>
      <c r="N19" s="762"/>
      <c r="O19" s="762"/>
      <c r="P19" s="221"/>
      <c r="Q19" s="762"/>
      <c r="R19" s="762"/>
      <c r="S19" s="762"/>
      <c r="T19" s="762"/>
      <c r="U19" s="762"/>
      <c r="V19" s="203"/>
      <c r="Y19" s="203" t="str">
        <f t="shared" si="0"/>
        <v/>
      </c>
      <c r="Z19" s="488"/>
      <c r="AA19" s="489"/>
    </row>
    <row r="20" spans="1:27" ht="32.25" customHeight="1" x14ac:dyDescent="0.3">
      <c r="B20" s="718" t="s">
        <v>93</v>
      </c>
      <c r="C20" s="718"/>
      <c r="D20" s="718"/>
      <c r="E20" s="718"/>
      <c r="F20" s="718"/>
      <c r="G20" s="718"/>
      <c r="H20" s="718"/>
      <c r="I20" s="718"/>
      <c r="J20" s="482"/>
      <c r="K20" s="762"/>
      <c r="L20" s="762"/>
      <c r="M20" s="762"/>
      <c r="N20" s="762"/>
      <c r="O20" s="762"/>
      <c r="P20" s="221"/>
      <c r="Q20" s="762"/>
      <c r="R20" s="762"/>
      <c r="S20" s="762"/>
      <c r="T20" s="762"/>
      <c r="U20" s="762"/>
      <c r="V20" s="203"/>
      <c r="Y20" s="203" t="str">
        <f t="shared" si="0"/>
        <v/>
      </c>
      <c r="Z20" s="488"/>
      <c r="AA20" s="489"/>
    </row>
    <row r="21" spans="1:27" ht="26.25" customHeight="1" x14ac:dyDescent="0.3">
      <c r="B21" s="718"/>
      <c r="C21" s="718"/>
      <c r="D21" s="718"/>
      <c r="E21" s="718"/>
      <c r="F21" s="718"/>
      <c r="G21" s="718"/>
      <c r="H21" s="718"/>
      <c r="I21" s="718"/>
      <c r="J21" s="498"/>
      <c r="K21" s="762"/>
      <c r="L21" s="762"/>
      <c r="M21" s="762"/>
      <c r="N21" s="762"/>
      <c r="O21" s="762"/>
      <c r="P21" s="221"/>
      <c r="Q21" s="762"/>
      <c r="R21" s="762"/>
      <c r="S21" s="762"/>
      <c r="T21" s="762"/>
      <c r="U21" s="762"/>
      <c r="V21" s="203" t="str">
        <f>+IF(O21="","",O21)</f>
        <v/>
      </c>
      <c r="Y21" s="203" t="str">
        <f t="shared" si="0"/>
        <v/>
      </c>
      <c r="Z21" s="488"/>
      <c r="AA21" s="489"/>
    </row>
    <row r="22" spans="1:27" ht="21.75" customHeight="1" x14ac:dyDescent="0.5">
      <c r="B22" s="767" t="s">
        <v>298</v>
      </c>
      <c r="C22" s="767"/>
      <c r="D22" s="767"/>
      <c r="E22" s="767"/>
      <c r="F22" s="767"/>
      <c r="G22" s="767"/>
      <c r="H22" s="767"/>
      <c r="I22" s="767"/>
      <c r="J22" s="498"/>
      <c r="K22" s="762"/>
      <c r="L22" s="762"/>
      <c r="M22" s="762"/>
      <c r="N22" s="762"/>
      <c r="O22" s="762"/>
      <c r="P22" s="221"/>
      <c r="Q22" s="762"/>
      <c r="R22" s="762"/>
      <c r="S22" s="762"/>
      <c r="T22" s="762"/>
      <c r="U22" s="762"/>
      <c r="V22" s="203" t="str">
        <f>+IF(O22="","",O22)</f>
        <v/>
      </c>
      <c r="Y22" s="203" t="str">
        <f t="shared" si="0"/>
        <v/>
      </c>
      <c r="Z22" s="488"/>
      <c r="AA22" s="489"/>
    </row>
    <row r="23" spans="1:27" ht="30.75" customHeight="1" x14ac:dyDescent="0.3">
      <c r="B23" s="768" t="e">
        <f>IF(#REF!="","",#REF!)</f>
        <v>#REF!</v>
      </c>
      <c r="C23" s="768"/>
      <c r="D23" s="768"/>
      <c r="E23" s="768"/>
      <c r="F23" s="768"/>
      <c r="G23" s="768"/>
      <c r="H23" s="768"/>
      <c r="I23" s="768"/>
      <c r="J23" s="498"/>
      <c r="K23" s="762"/>
      <c r="L23" s="762"/>
      <c r="M23" s="762"/>
      <c r="N23" s="762"/>
      <c r="O23" s="762"/>
      <c r="P23" s="221"/>
      <c r="Q23" s="762"/>
      <c r="R23" s="762"/>
      <c r="S23" s="762"/>
      <c r="T23" s="762"/>
      <c r="U23" s="762"/>
      <c r="V23" s="203" t="str">
        <f>+IF(O23="","",O23)</f>
        <v/>
      </c>
      <c r="Y23" s="203" t="str">
        <f t="shared" si="0"/>
        <v/>
      </c>
      <c r="Z23" s="488"/>
      <c r="AA23" s="489"/>
    </row>
    <row r="24" spans="1:27" ht="21.75" customHeight="1" x14ac:dyDescent="0.3">
      <c r="B24" s="768"/>
      <c r="C24" s="768"/>
      <c r="D24" s="768"/>
      <c r="E24" s="768"/>
      <c r="F24" s="768"/>
      <c r="G24" s="768"/>
      <c r="H24" s="768"/>
      <c r="I24" s="768"/>
      <c r="J24" s="498"/>
      <c r="K24" s="762"/>
      <c r="L24" s="762"/>
      <c r="M24" s="762"/>
      <c r="N24" s="762"/>
      <c r="O24" s="762"/>
      <c r="P24" s="221"/>
      <c r="Q24" s="762"/>
      <c r="R24" s="762"/>
      <c r="S24" s="762"/>
      <c r="T24" s="762"/>
      <c r="U24" s="762"/>
      <c r="V24" s="203" t="str">
        <f>+IF(O24="","",O24)</f>
        <v/>
      </c>
      <c r="Y24" s="203" t="str">
        <f t="shared" si="0"/>
        <v/>
      </c>
      <c r="Z24" s="499"/>
      <c r="AA24" s="500"/>
    </row>
    <row r="25" spans="1:27" ht="23.25" customHeight="1" x14ac:dyDescent="0.3">
      <c r="B25" s="753" t="s">
        <v>98</v>
      </c>
      <c r="C25" s="753"/>
      <c r="D25" s="753"/>
      <c r="E25" s="753"/>
      <c r="F25" s="753"/>
      <c r="G25" s="753"/>
      <c r="H25" s="753"/>
      <c r="I25" s="753"/>
      <c r="J25" s="498"/>
      <c r="K25" s="762"/>
      <c r="L25" s="762"/>
      <c r="M25" s="762"/>
      <c r="N25" s="762"/>
      <c r="O25" s="762"/>
      <c r="P25" s="221"/>
      <c r="Q25" s="762"/>
      <c r="R25" s="762"/>
      <c r="S25" s="762"/>
      <c r="T25" s="762"/>
      <c r="U25" s="762"/>
      <c r="V25" s="203" t="str">
        <f>+IF(O25="","",O25)</f>
        <v/>
      </c>
      <c r="Y25" s="203" t="str">
        <f t="shared" si="0"/>
        <v/>
      </c>
      <c r="Z25" s="501"/>
      <c r="AA25" s="502"/>
    </row>
    <row r="26" spans="1:27" ht="27.75" customHeight="1" x14ac:dyDescent="0.35">
      <c r="A26" s="178"/>
      <c r="B26" s="753"/>
      <c r="C26" s="753"/>
      <c r="D26" s="753"/>
      <c r="E26" s="753"/>
      <c r="F26" s="753"/>
      <c r="G26" s="753"/>
      <c r="H26" s="753"/>
      <c r="I26" s="753"/>
      <c r="K26" s="762"/>
      <c r="L26" s="762"/>
      <c r="M26" s="762"/>
      <c r="N26" s="762"/>
      <c r="O26" s="762"/>
      <c r="P26" s="503"/>
      <c r="Q26" s="762"/>
      <c r="R26" s="762"/>
      <c r="S26" s="762"/>
      <c r="T26" s="762"/>
      <c r="U26" s="762"/>
      <c r="V26" s="203"/>
      <c r="Z26" s="504" t="s">
        <v>299</v>
      </c>
      <c r="AA26" s="505">
        <f>SUM(AA11:AA25)</f>
        <v>0</v>
      </c>
    </row>
    <row r="27" spans="1:27" ht="26.25" customHeight="1" x14ac:dyDescent="0.4">
      <c r="A27" s="178"/>
      <c r="B27" s="753"/>
      <c r="C27" s="753"/>
      <c r="D27" s="753"/>
      <c r="E27" s="753"/>
      <c r="F27" s="753"/>
      <c r="G27" s="753"/>
      <c r="H27" s="753"/>
      <c r="I27" s="753"/>
      <c r="K27" s="754" t="str">
        <f>Z29</f>
        <v>Eng.  Eq FEM</v>
      </c>
      <c r="L27" s="754"/>
      <c r="M27" s="506">
        <f>K15</f>
        <v>0</v>
      </c>
      <c r="N27" s="507" t="s">
        <v>96</v>
      </c>
      <c r="O27" s="508">
        <f>AA29</f>
        <v>0</v>
      </c>
      <c r="P27" s="509">
        <f>M27*O27</f>
        <v>0</v>
      </c>
      <c r="Q27" s="755">
        <f>P27+P28</f>
        <v>0</v>
      </c>
      <c r="R27" s="755"/>
      <c r="S27" s="755"/>
      <c r="T27" s="755"/>
      <c r="U27" s="755"/>
      <c r="V27" s="203"/>
      <c r="Z27" s="756">
        <f>+'[2]2 par équipes'!AF58</f>
        <v>0</v>
      </c>
      <c r="AA27" s="756"/>
    </row>
    <row r="28" spans="1:27" ht="35.25" customHeight="1" x14ac:dyDescent="0.4">
      <c r="A28" s="178"/>
      <c r="H28" s="490"/>
      <c r="K28" s="757" t="str">
        <f>Z30</f>
        <v>Eng.  Eq MESS</v>
      </c>
      <c r="L28" s="757"/>
      <c r="M28" s="506">
        <f>Q15</f>
        <v>0</v>
      </c>
      <c r="N28" s="507" t="s">
        <v>96</v>
      </c>
      <c r="O28" s="508">
        <f>AA30</f>
        <v>0</v>
      </c>
      <c r="P28" s="509">
        <f>M28*O28</f>
        <v>0</v>
      </c>
      <c r="Q28" s="755"/>
      <c r="R28" s="755"/>
      <c r="S28" s="755"/>
      <c r="T28" s="755"/>
      <c r="U28" s="755"/>
      <c r="V28" s="203"/>
      <c r="Z28" s="756"/>
      <c r="AA28" s="756"/>
    </row>
    <row r="29" spans="1:27" ht="21.75" customHeight="1" x14ac:dyDescent="0.45">
      <c r="A29" s="178"/>
      <c r="B29" s="510">
        <v>1</v>
      </c>
      <c r="C29" s="511" t="s">
        <v>300</v>
      </c>
      <c r="D29" s="512"/>
      <c r="E29" s="512"/>
      <c r="F29" s="512"/>
      <c r="G29" s="512"/>
      <c r="H29" s="512"/>
      <c r="I29" s="513"/>
      <c r="K29" s="743" t="s">
        <v>301</v>
      </c>
      <c r="L29" s="743"/>
      <c r="M29" s="743"/>
      <c r="N29" s="743"/>
      <c r="O29" s="743"/>
      <c r="P29" s="743"/>
      <c r="Q29" s="743"/>
      <c r="R29" s="743"/>
      <c r="S29" s="743"/>
      <c r="T29" s="743"/>
      <c r="U29" s="743"/>
      <c r="V29" s="203"/>
      <c r="Z29" s="514" t="s">
        <v>302</v>
      </c>
      <c r="AA29" s="515">
        <f>+XXX1!G9</f>
        <v>0</v>
      </c>
    </row>
    <row r="30" spans="1:27" ht="21.75" customHeight="1" x14ac:dyDescent="0.45">
      <c r="A30" s="178"/>
      <c r="B30" s="516">
        <v>2</v>
      </c>
      <c r="C30" s="517" t="s">
        <v>303</v>
      </c>
      <c r="D30" s="518"/>
      <c r="E30" s="518"/>
      <c r="F30" s="518"/>
      <c r="G30" s="518"/>
      <c r="H30" s="518"/>
      <c r="I30" s="493"/>
      <c r="K30" s="387"/>
      <c r="L30" s="366">
        <f>SUM(M11:M25)</f>
        <v>0</v>
      </c>
      <c r="M30" s="387"/>
      <c r="N30" s="387"/>
      <c r="O30" s="387"/>
      <c r="P30" s="387">
        <f>SUM(Q11:Q25)</f>
        <v>0</v>
      </c>
      <c r="Q30" s="387"/>
      <c r="R30" s="387"/>
      <c r="S30" s="387"/>
      <c r="T30" s="387">
        <f>SUM(U11:U25)</f>
        <v>0</v>
      </c>
      <c r="U30" s="387"/>
      <c r="V30" s="203"/>
      <c r="Z30" s="514" t="s">
        <v>304</v>
      </c>
      <c r="AA30" s="515">
        <f>+XXX1!G13</f>
        <v>0</v>
      </c>
    </row>
    <row r="31" spans="1:27" ht="30.75" customHeight="1" x14ac:dyDescent="0.5">
      <c r="A31" s="178"/>
      <c r="B31" s="519">
        <v>3</v>
      </c>
      <c r="C31" s="520"/>
      <c r="D31" s="521"/>
      <c r="E31" s="521"/>
      <c r="F31" s="521"/>
      <c r="G31" s="521"/>
      <c r="H31" s="521"/>
      <c r="I31" s="522"/>
      <c r="J31" s="478">
        <v>29</v>
      </c>
      <c r="K31" s="744" t="s">
        <v>100</v>
      </c>
      <c r="L31" s="744"/>
      <c r="M31" s="745" t="str">
        <f>IF('3 RENSEIGNEMENTS'!M28="","",'3 RENSEIGNEMENTS'!M28)</f>
        <v/>
      </c>
      <c r="N31" s="745"/>
      <c r="O31" s="745"/>
      <c r="P31" s="745"/>
      <c r="Q31" s="745"/>
      <c r="R31" s="746" t="s">
        <v>101</v>
      </c>
      <c r="S31" s="746"/>
      <c r="T31" s="747" t="str">
        <f>IF('3 RENSEIGNEMENTS'!T28="","",'3 RENSEIGNEMENTS'!T28)</f>
        <v/>
      </c>
      <c r="U31" s="747"/>
      <c r="V31" s="203"/>
      <c r="Z31" s="366">
        <v>30</v>
      </c>
    </row>
    <row r="32" spans="1:27" ht="36.75" customHeight="1" x14ac:dyDescent="0.25">
      <c r="A32" s="178"/>
      <c r="J32" s="478">
        <v>28</v>
      </c>
      <c r="K32" s="748" t="s">
        <v>62</v>
      </c>
      <c r="L32" s="748"/>
      <c r="M32" s="749" t="str">
        <f>IF('3 RENSEIGNEMENTS'!M29="","",'3 RENSEIGNEMENTS'!M29:Q29)</f>
        <v/>
      </c>
      <c r="N32" s="749"/>
      <c r="O32" s="749"/>
      <c r="P32" s="749"/>
      <c r="Q32" s="749"/>
      <c r="R32" s="749" t="s">
        <v>102</v>
      </c>
      <c r="S32" s="749"/>
      <c r="T32" s="747"/>
      <c r="U32" s="747"/>
      <c r="V32" s="203"/>
      <c r="Z32" s="203">
        <f>+AA11</f>
        <v>0</v>
      </c>
      <c r="AA32" s="523">
        <f>+Z32*AA29</f>
        <v>0</v>
      </c>
    </row>
    <row r="33" spans="1:27" ht="29.25" customHeight="1" x14ac:dyDescent="0.5">
      <c r="A33" s="478">
        <v>15</v>
      </c>
      <c r="B33" s="524" t="s">
        <v>103</v>
      </c>
      <c r="C33" s="728" t="e">
        <f>IF(#REF!="","",#REF!)</f>
        <v>#REF!</v>
      </c>
      <c r="D33" s="728"/>
      <c r="E33" s="728"/>
      <c r="F33" s="728"/>
      <c r="G33" s="728"/>
      <c r="H33" s="728"/>
      <c r="I33" s="728"/>
      <c r="J33" s="478">
        <v>19</v>
      </c>
      <c r="K33" s="729" t="s">
        <v>105</v>
      </c>
      <c r="L33" s="729"/>
      <c r="M33" s="730" t="s">
        <v>106</v>
      </c>
      <c r="N33" s="730"/>
      <c r="O33" s="731">
        <f>'3 RENSEIGNEMENTS'!O30:U30</f>
        <v>0</v>
      </c>
      <c r="P33" s="731"/>
      <c r="Q33" s="731"/>
      <c r="R33" s="731"/>
      <c r="S33" s="731"/>
      <c r="T33" s="731"/>
      <c r="U33" s="731"/>
      <c r="V33" s="203"/>
      <c r="Z33" s="203">
        <f>+AA12</f>
        <v>0</v>
      </c>
      <c r="AA33" s="523">
        <f>+Z33*AA30</f>
        <v>0</v>
      </c>
    </row>
    <row r="34" spans="1:27" ht="24.75" customHeight="1" x14ac:dyDescent="0.4">
      <c r="J34" s="478">
        <v>20</v>
      </c>
      <c r="K34" s="729"/>
      <c r="L34" s="729"/>
      <c r="M34" s="732" t="s">
        <v>107</v>
      </c>
      <c r="N34" s="732"/>
      <c r="O34" s="733">
        <f>'3 RENSEIGNEMENTS'!O31:U31</f>
        <v>0</v>
      </c>
      <c r="P34" s="733"/>
      <c r="Q34" s="733"/>
      <c r="R34" s="733"/>
      <c r="S34" s="733"/>
      <c r="T34" s="733"/>
      <c r="U34" s="733"/>
      <c r="V34" s="203"/>
    </row>
    <row r="35" spans="1:27" ht="21.75" customHeight="1" x14ac:dyDescent="0.4">
      <c r="A35" s="478">
        <v>13</v>
      </c>
      <c r="B35" s="734" t="s">
        <v>305</v>
      </c>
      <c r="C35" s="734"/>
      <c r="D35" s="735" t="e">
        <f>IF(#REF!="","",#REF!)</f>
        <v>#REF!</v>
      </c>
      <c r="E35" s="735"/>
      <c r="F35" s="735"/>
      <c r="G35" s="735"/>
      <c r="H35" s="735"/>
      <c r="I35" s="735"/>
      <c r="J35" s="478">
        <v>21</v>
      </c>
      <c r="K35" s="736" t="s">
        <v>108</v>
      </c>
      <c r="L35" s="736"/>
      <c r="M35" s="732"/>
      <c r="N35" s="732"/>
      <c r="O35" s="733">
        <f>'3 RENSEIGNEMENTS'!O32:U32</f>
        <v>0</v>
      </c>
      <c r="P35" s="733"/>
      <c r="Q35" s="733"/>
      <c r="R35" s="733"/>
      <c r="S35" s="733"/>
      <c r="T35" s="733"/>
      <c r="U35" s="733"/>
      <c r="V35" s="203"/>
    </row>
    <row r="36" spans="1:27" ht="29.25" customHeight="1" x14ac:dyDescent="0.35">
      <c r="B36" s="737" t="s">
        <v>306</v>
      </c>
      <c r="C36" s="737"/>
      <c r="D36" s="735"/>
      <c r="E36" s="735"/>
      <c r="F36" s="735"/>
      <c r="G36" s="735"/>
      <c r="H36" s="735"/>
      <c r="I36" s="735"/>
      <c r="J36" s="478">
        <v>22</v>
      </c>
      <c r="K36" s="736"/>
      <c r="L36" s="736"/>
      <c r="M36" s="738" t="s">
        <v>307</v>
      </c>
      <c r="N36" s="738"/>
      <c r="O36" s="739">
        <f>'3 RENSEIGNEMENTS'!O33:P33</f>
        <v>0</v>
      </c>
      <c r="P36" s="739"/>
      <c r="Q36" s="740" t="s">
        <v>110</v>
      </c>
      <c r="R36" s="740"/>
      <c r="S36" s="741">
        <f>'3 RENSEIGNEMENTS'!S33:U33</f>
        <v>0</v>
      </c>
      <c r="T36" s="741"/>
      <c r="U36" s="741"/>
    </row>
    <row r="37" spans="1:27" ht="24.75" customHeight="1" x14ac:dyDescent="0.25">
      <c r="A37" s="178"/>
      <c r="B37" s="737"/>
      <c r="C37" s="737"/>
      <c r="D37" s="735"/>
      <c r="E37" s="735"/>
      <c r="F37" s="735"/>
      <c r="G37" s="735"/>
      <c r="H37" s="735"/>
      <c r="I37" s="735"/>
      <c r="K37" s="736"/>
      <c r="L37" s="736"/>
      <c r="M37" s="742" t="s">
        <v>308</v>
      </c>
      <c r="N37" s="742"/>
      <c r="O37" s="750">
        <f>'3 RENSEIGNEMENTS'!O34:P34</f>
        <v>0</v>
      </c>
      <c r="P37" s="750"/>
      <c r="Q37" s="751" t="s">
        <v>111</v>
      </c>
      <c r="R37" s="751"/>
      <c r="S37" s="752">
        <f>'3 RENSEIGNEMENTS'!S34:U34</f>
        <v>0</v>
      </c>
      <c r="T37" s="752"/>
      <c r="U37" s="752"/>
    </row>
    <row r="38" spans="1:27" ht="21.75" customHeight="1" x14ac:dyDescent="0.25"/>
    <row r="39" spans="1:27" ht="21.75" customHeight="1" x14ac:dyDescent="0.3">
      <c r="B39" s="698" t="s">
        <v>309</v>
      </c>
      <c r="C39" s="698"/>
      <c r="D39" s="698"/>
      <c r="E39" s="698"/>
      <c r="F39" s="698"/>
      <c r="G39" s="698"/>
      <c r="H39" s="698"/>
      <c r="I39" s="698"/>
      <c r="J39" s="698"/>
      <c r="K39" s="698"/>
      <c r="L39" s="698"/>
      <c r="M39" s="698"/>
      <c r="N39" s="698"/>
      <c r="O39" s="698"/>
      <c r="P39" s="698"/>
      <c r="Q39" s="698"/>
      <c r="R39" s="698"/>
      <c r="S39" s="698"/>
      <c r="T39" s="698"/>
      <c r="U39" s="698"/>
    </row>
  </sheetData>
  <sheetProtection password="E3BB" sheet="1" objects="1" scenarios="1"/>
  <mergeCells count="61">
    <mergeCell ref="C3:U3"/>
    <mergeCell ref="C4:U4"/>
    <mergeCell ref="C5:U5"/>
    <mergeCell ref="C6:U6"/>
    <mergeCell ref="C8:I8"/>
    <mergeCell ref="K8:U8"/>
    <mergeCell ref="B9:B11"/>
    <mergeCell ref="C9:I9"/>
    <mergeCell ref="K9:U11"/>
    <mergeCell ref="C10:I10"/>
    <mergeCell ref="Z10:AA10"/>
    <mergeCell ref="C11:I11"/>
    <mergeCell ref="K12:O14"/>
    <mergeCell ref="Q12:U14"/>
    <mergeCell ref="C13:I13"/>
    <mergeCell ref="B14:B17"/>
    <mergeCell ref="C14:I14"/>
    <mergeCell ref="C15:I15"/>
    <mergeCell ref="K15:O26"/>
    <mergeCell ref="Q15:U26"/>
    <mergeCell ref="D16:E16"/>
    <mergeCell ref="G16:H16"/>
    <mergeCell ref="D17:E17"/>
    <mergeCell ref="G17:I17"/>
    <mergeCell ref="C18:I18"/>
    <mergeCell ref="B20:I21"/>
    <mergeCell ref="B22:I22"/>
    <mergeCell ref="B23:I24"/>
    <mergeCell ref="B25:I27"/>
    <mergeCell ref="K27:L27"/>
    <mergeCell ref="Q27:U28"/>
    <mergeCell ref="Z27:AA28"/>
    <mergeCell ref="K28:L28"/>
    <mergeCell ref="M37:N37"/>
    <mergeCell ref="K29:U29"/>
    <mergeCell ref="K31:L31"/>
    <mergeCell ref="M31:Q31"/>
    <mergeCell ref="R31:S31"/>
    <mergeCell ref="T31:U32"/>
    <mergeCell ref="K32:L32"/>
    <mergeCell ref="M32:Q32"/>
    <mergeCell ref="R32:S32"/>
    <mergeCell ref="O37:P37"/>
    <mergeCell ref="Q37:R37"/>
    <mergeCell ref="S37:U37"/>
    <mergeCell ref="B39:U39"/>
    <mergeCell ref="C33:I33"/>
    <mergeCell ref="K33:L34"/>
    <mergeCell ref="M33:N33"/>
    <mergeCell ref="O33:U33"/>
    <mergeCell ref="M34:N35"/>
    <mergeCell ref="O34:U34"/>
    <mergeCell ref="B35:C35"/>
    <mergeCell ref="D35:I37"/>
    <mergeCell ref="K35:L37"/>
    <mergeCell ref="O35:U35"/>
    <mergeCell ref="B36:C37"/>
    <mergeCell ref="M36:N36"/>
    <mergeCell ref="O36:P36"/>
    <mergeCell ref="Q36:R36"/>
    <mergeCell ref="S36:U36"/>
  </mergeCells>
  <printOptions horizontalCentered="1" verticalCentered="1"/>
  <pageMargins left="0.196527777777778" right="0.196527777777778" top="0.196527777777778" bottom="0.196527777777778" header="0.51180555555555496" footer="0.118055555555556"/>
  <pageSetup paperSize="9" firstPageNumber="0" orientation="landscape" horizontalDpi="300" verticalDpi="300"/>
  <headerFooter>
    <oddFooter>&amp;R&amp;14&amp;D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MK53"/>
  <sheetViews>
    <sheetView zoomScale="50" zoomScaleNormal="50" workbookViewId="0">
      <selection activeCell="K30" sqref="K30"/>
    </sheetView>
  </sheetViews>
  <sheetFormatPr baseColWidth="10" defaultColWidth="9.109375" defaultRowHeight="13.2" x14ac:dyDescent="0.25"/>
  <cols>
    <col min="1" max="1" width="8.5546875" style="75" customWidth="1"/>
    <col min="2" max="2" width="8.88671875" style="75" customWidth="1"/>
    <col min="3" max="3" width="7.33203125" style="75" customWidth="1"/>
    <col min="4" max="4" width="8.5546875" style="75" customWidth="1"/>
    <col min="5" max="5" width="25.109375" style="75" customWidth="1"/>
    <col min="6" max="6" width="12.109375" style="75" customWidth="1"/>
    <col min="7" max="7" width="25.6640625" style="75" customWidth="1"/>
    <col min="8" max="8" width="15.6640625" style="75" customWidth="1"/>
    <col min="9" max="10" width="6.6640625" style="75" customWidth="1"/>
    <col min="11" max="11" width="25.6640625" style="75" customWidth="1"/>
    <col min="12" max="12" width="15.6640625" style="75" customWidth="1"/>
    <col min="13" max="13" width="6.6640625" style="75" customWidth="1"/>
    <col min="14" max="14" width="25.5546875" style="75" customWidth="1"/>
    <col min="15" max="15" width="10.109375" style="75" customWidth="1"/>
    <col min="16" max="16" width="7.44140625" style="75" customWidth="1"/>
    <col min="17" max="17" width="10.88671875" style="75" customWidth="1"/>
    <col min="18" max="18" width="22.109375" style="75" customWidth="1"/>
    <col min="19" max="19" width="18.33203125" style="75" customWidth="1"/>
    <col min="20" max="20" width="10.88671875" style="75" customWidth="1"/>
    <col min="21" max="21" width="6.88671875" style="203" customWidth="1"/>
    <col min="22" max="22" width="21" style="75" customWidth="1"/>
    <col min="23" max="23" width="11.44140625" style="75"/>
    <col min="24" max="24" width="10.88671875" style="75" customWidth="1"/>
    <col min="25" max="25" width="5" style="203" customWidth="1"/>
    <col min="26" max="26" width="10.88671875" style="75" customWidth="1"/>
    <col min="27" max="27" width="7.44140625" style="75" customWidth="1"/>
    <col min="28" max="32" width="10.88671875" style="75" customWidth="1"/>
    <col min="33" max="37" width="10.6640625" customWidth="1"/>
    <col min="38" max="1025" width="10.88671875" style="75" customWidth="1"/>
  </cols>
  <sheetData>
    <row r="1" spans="1:28" ht="30.75" customHeight="1" x14ac:dyDescent="0.4">
      <c r="B1" s="525">
        <v>1</v>
      </c>
      <c r="C1" s="385"/>
      <c r="D1" s="782" t="e">
        <f>VLOOKUP(B1,titres,2)</f>
        <v>#REF!</v>
      </c>
      <c r="E1" s="782"/>
      <c r="F1" s="782"/>
      <c r="G1" s="782"/>
      <c r="H1" s="782"/>
      <c r="I1" s="782"/>
      <c r="J1" s="782"/>
      <c r="K1" s="782"/>
      <c r="L1" s="782"/>
      <c r="M1" s="782"/>
      <c r="N1" s="782"/>
      <c r="S1" s="783"/>
      <c r="T1" s="783"/>
      <c r="U1" s="783"/>
      <c r="V1" s="783"/>
      <c r="W1" s="783"/>
    </row>
    <row r="2" spans="1:28" ht="21" customHeight="1" x14ac:dyDescent="0.4">
      <c r="B2" s="525">
        <v>2</v>
      </c>
      <c r="C2" s="385"/>
      <c r="D2" s="782" t="e">
        <f>VLOOKUP(B2,titres,2)</f>
        <v>#REF!</v>
      </c>
      <c r="E2" s="782"/>
      <c r="F2" s="782"/>
      <c r="G2" s="782"/>
      <c r="H2" s="782"/>
      <c r="I2" s="782"/>
      <c r="J2" s="782"/>
      <c r="K2" s="782"/>
      <c r="L2" s="782"/>
      <c r="M2" s="782"/>
      <c r="N2" s="782"/>
      <c r="S2" s="783"/>
      <c r="T2" s="783"/>
      <c r="U2" s="783"/>
      <c r="V2" s="783"/>
      <c r="W2" s="783"/>
    </row>
    <row r="3" spans="1:28" ht="22.8" x14ac:dyDescent="0.4">
      <c r="B3" s="525">
        <v>3</v>
      </c>
      <c r="C3" s="385"/>
      <c r="D3" s="782" t="e">
        <f>VLOOKUP(B3,titres,2)</f>
        <v>#REF!</v>
      </c>
      <c r="E3" s="782"/>
      <c r="F3" s="782"/>
      <c r="G3" s="782"/>
      <c r="H3" s="782"/>
      <c r="I3" s="782"/>
      <c r="J3" s="782"/>
      <c r="K3" s="782"/>
      <c r="L3" s="782"/>
      <c r="M3" s="782"/>
      <c r="N3" s="782"/>
      <c r="S3" s="783"/>
      <c r="T3" s="783"/>
      <c r="U3" s="783"/>
      <c r="V3" s="783"/>
      <c r="W3" s="783"/>
    </row>
    <row r="4" spans="1:28" ht="20.25" customHeight="1" x14ac:dyDescent="0.4">
      <c r="B4" s="525">
        <v>4</v>
      </c>
      <c r="C4" s="385"/>
      <c r="D4" s="782" t="e">
        <f>VLOOKUP(B4,titres,2)</f>
        <v>#REF!</v>
      </c>
      <c r="E4" s="782"/>
      <c r="F4" s="782"/>
      <c r="G4" s="782"/>
      <c r="H4" s="782"/>
      <c r="I4" s="782"/>
      <c r="J4" s="782"/>
      <c r="K4" s="782"/>
      <c r="L4" s="782"/>
      <c r="M4" s="782"/>
      <c r="N4" s="782"/>
      <c r="S4" s="783"/>
      <c r="T4" s="783"/>
      <c r="U4" s="783"/>
      <c r="V4" s="783"/>
      <c r="W4" s="783"/>
    </row>
    <row r="5" spans="1:28" s="79" customFormat="1" ht="31.5" customHeight="1" x14ac:dyDescent="0.25">
      <c r="B5" s="526"/>
      <c r="C5" s="779" t="s">
        <v>310</v>
      </c>
      <c r="D5" s="779"/>
      <c r="E5" s="779"/>
      <c r="F5" s="779"/>
      <c r="G5" s="779"/>
      <c r="H5" s="779"/>
      <c r="I5" s="779"/>
      <c r="J5" s="779"/>
      <c r="K5" s="779"/>
      <c r="L5" s="779"/>
      <c r="M5" s="779"/>
      <c r="N5" s="779"/>
      <c r="O5" s="784" t="s">
        <v>311</v>
      </c>
      <c r="P5" s="784"/>
      <c r="Q5" s="404" t="s">
        <v>63</v>
      </c>
      <c r="R5" s="785" t="s">
        <v>312</v>
      </c>
      <c r="S5" s="785" t="s">
        <v>313</v>
      </c>
      <c r="T5" s="503"/>
      <c r="U5" s="503"/>
      <c r="V5" s="503"/>
      <c r="W5" s="503"/>
      <c r="Y5" s="527"/>
    </row>
    <row r="6" spans="1:28" ht="31.5" customHeight="1" x14ac:dyDescent="0.25">
      <c r="A6" s="778" t="s">
        <v>314</v>
      </c>
      <c r="B6" s="778"/>
      <c r="C6" s="528"/>
      <c r="D6" s="529"/>
      <c r="E6" s="530"/>
      <c r="F6" s="530"/>
      <c r="G6" s="779" t="s">
        <v>315</v>
      </c>
      <c r="H6" s="779"/>
      <c r="I6" s="779"/>
      <c r="J6" s="531"/>
      <c r="K6" s="724" t="s">
        <v>316</v>
      </c>
      <c r="L6" s="724"/>
      <c r="M6" s="724"/>
      <c r="N6" s="780" t="s">
        <v>62</v>
      </c>
      <c r="O6" s="784"/>
      <c r="P6" s="784"/>
      <c r="Q6" s="532"/>
      <c r="R6" s="785"/>
      <c r="S6" s="785"/>
      <c r="T6" s="503"/>
      <c r="U6" s="503"/>
      <c r="V6" s="503"/>
      <c r="W6" s="503"/>
      <c r="Y6" s="527"/>
    </row>
    <row r="7" spans="1:28" ht="21.75" customHeight="1" x14ac:dyDescent="0.25">
      <c r="A7" s="533" t="s">
        <v>317</v>
      </c>
      <c r="B7" s="534" t="s">
        <v>318</v>
      </c>
      <c r="C7" s="535" t="s">
        <v>319</v>
      </c>
      <c r="D7" s="536" t="s">
        <v>320</v>
      </c>
      <c r="E7" s="537" t="s">
        <v>321</v>
      </c>
      <c r="F7" s="538" t="s">
        <v>64</v>
      </c>
      <c r="G7" s="539" t="s">
        <v>59</v>
      </c>
      <c r="H7" s="540" t="s">
        <v>60</v>
      </c>
      <c r="I7" s="541" t="s">
        <v>61</v>
      </c>
      <c r="J7" s="527"/>
      <c r="K7" s="539" t="s">
        <v>59</v>
      </c>
      <c r="L7" s="540" t="s">
        <v>60</v>
      </c>
      <c r="M7" s="541" t="s">
        <v>61</v>
      </c>
      <c r="N7" s="780"/>
      <c r="O7" s="784"/>
      <c r="P7" s="784"/>
      <c r="Q7" s="532" t="s">
        <v>61</v>
      </c>
      <c r="R7" s="785"/>
      <c r="S7" s="785"/>
      <c r="U7" s="527"/>
      <c r="Y7" s="527"/>
    </row>
    <row r="8" spans="1:28" ht="18" customHeight="1" x14ac:dyDescent="0.4">
      <c r="A8" s="542" t="e">
        <f>'2  DOUBLES ET DOUBLES MIXTES'!#REF!</f>
        <v>#REF!</v>
      </c>
      <c r="B8" s="542" t="e">
        <f>'2  DOUBLES ET DOUBLES MIXTES'!#REF!</f>
        <v>#REF!</v>
      </c>
      <c r="C8" s="543"/>
      <c r="D8" s="544" t="e">
        <f>+'2  DOUBLES ET DOUBLES MIXTES'!#REF!</f>
        <v>#REF!</v>
      </c>
      <c r="E8" s="545" t="e">
        <f t="shared" ref="E8:E48" si="0">IF(D8="","",VLOOKUP(D8,ser,4))</f>
        <v>#REF!</v>
      </c>
      <c r="F8" s="546"/>
      <c r="G8" s="547" t="e">
        <f>IF(A8="","",VLOOKUP(A8,[0]!LT,2))</f>
        <v>#REF!</v>
      </c>
      <c r="H8" s="548" t="e">
        <f>IF(A8="","",VLOOKUP(A8,[0]!LT,3))</f>
        <v>#REF!</v>
      </c>
      <c r="I8" s="549" t="e">
        <f>IF(A8="","",VLOOKUP(A8,[0]!LT,5))</f>
        <v>#REF!</v>
      </c>
      <c r="J8" s="550"/>
      <c r="K8" s="547" t="e">
        <f>IF(B8="","",VLOOKUP(B8,[0]!LT,2))</f>
        <v>#REF!</v>
      </c>
      <c r="L8" s="548" t="e">
        <f>IF(B8="","",VLOOKUP(B8,[0]!LT,3))</f>
        <v>#REF!</v>
      </c>
      <c r="M8" s="551" t="e">
        <f>IF(B8="","",VLOOKUP(B8,[0]!LT,5))</f>
        <v>#REF!</v>
      </c>
      <c r="N8" s="552" t="e">
        <f>IF(A8="","",VLOOKUP(A8,[0]!LT,4))</f>
        <v>#REF!</v>
      </c>
      <c r="O8" s="553" t="e">
        <f>IF(A8="","",VLOOKUP(A8,[0]!LT,8))</f>
        <v>#REF!</v>
      </c>
      <c r="P8" s="553" t="e">
        <f>IF(B8="","",VLOOKUP(B8,[0]!LT,8))</f>
        <v>#REF!</v>
      </c>
      <c r="Q8" s="554" t="e">
        <f t="array" ref="Q8">IF(I8:M8="","",SUM(I8+M8))</f>
        <v>#REF!</v>
      </c>
      <c r="R8" s="552" t="e">
        <f>IF(B8="","",VLOOKUP(B8,[0]!LT,4))</f>
        <v>#REF!</v>
      </c>
      <c r="S8" s="554" t="e">
        <f t="shared" ref="S8:S48" si="1">IF(N8=R8,N8,CONCATENATE(N8," / ",R8))</f>
        <v>#REF!</v>
      </c>
      <c r="T8" s="266">
        <v>1</v>
      </c>
      <c r="U8" s="157" t="e">
        <f t="shared" ref="U8:U48" si="2">+A8</f>
        <v>#REF!</v>
      </c>
      <c r="V8" s="75" t="e">
        <f t="shared" ref="V8:V48" si="3">CONCATENATE(G8,"  ",H8,"  ",I8)</f>
        <v>#REF!</v>
      </c>
      <c r="W8" s="75" t="e">
        <f t="shared" ref="W8:W48" si="4">CONCATENATE(K8,"  ",L8,"  ",M8)</f>
        <v>#REF!</v>
      </c>
      <c r="X8" s="75" t="e">
        <f t="shared" ref="X8:X48" si="5">+S8</f>
        <v>#REF!</v>
      </c>
      <c r="Y8" s="157" t="e">
        <f t="shared" ref="Y8:Y48" si="6">+B8</f>
        <v>#REF!</v>
      </c>
      <c r="Z8" s="75" t="e">
        <f t="shared" ref="Z8:Z48" si="7">+O8</f>
        <v>#REF!</v>
      </c>
      <c r="AA8" s="75" t="e">
        <f t="shared" ref="AA8:AA48" si="8">+P8</f>
        <v>#REF!</v>
      </c>
      <c r="AB8" s="75" t="e">
        <f t="shared" ref="AB8:AB48" si="9">CONCATENATE(D8," / ",E8)</f>
        <v>#REF!</v>
      </c>
    </row>
    <row r="9" spans="1:28" ht="18" customHeight="1" x14ac:dyDescent="0.4">
      <c r="A9" s="542" t="e">
        <f>'2  DOUBLES ET DOUBLES MIXTES'!#REF!</f>
        <v>#REF!</v>
      </c>
      <c r="B9" s="542" t="e">
        <f>'2  DOUBLES ET DOUBLES MIXTES'!#REF!</f>
        <v>#REF!</v>
      </c>
      <c r="C9" s="555"/>
      <c r="D9" s="544" t="e">
        <f>+'2  DOUBLES ET DOUBLES MIXTES'!#REF!</f>
        <v>#REF!</v>
      </c>
      <c r="E9" s="545" t="e">
        <f t="shared" si="0"/>
        <v>#REF!</v>
      </c>
      <c r="F9" s="546"/>
      <c r="G9" s="547" t="e">
        <f>IF(A9="","",VLOOKUP(A9,[0]!LT,2))</f>
        <v>#REF!</v>
      </c>
      <c r="H9" s="548" t="e">
        <f>IF(A9="","",VLOOKUP(A9,[0]!LT,3))</f>
        <v>#REF!</v>
      </c>
      <c r="I9" s="549" t="e">
        <f>IF(A9="","",VLOOKUP(A9,[0]!LT,5))</f>
        <v>#REF!</v>
      </c>
      <c r="J9" s="556"/>
      <c r="K9" s="547" t="e">
        <f>IF(B9="","",VLOOKUP(B9,[0]!LT,2))</f>
        <v>#REF!</v>
      </c>
      <c r="L9" s="548" t="e">
        <f>IF(B9="","",VLOOKUP(B9,[0]!LT,3))</f>
        <v>#REF!</v>
      </c>
      <c r="M9" s="551" t="e">
        <f>IF(B9="","",VLOOKUP(B9,[0]!LT,5))</f>
        <v>#REF!</v>
      </c>
      <c r="N9" s="552" t="e">
        <f>IF(A9="","",VLOOKUP(A9,[0]!LT,4))</f>
        <v>#REF!</v>
      </c>
      <c r="O9" s="553" t="e">
        <f>IF(A9="","",VLOOKUP(A9,[0]!LT,8))</f>
        <v>#REF!</v>
      </c>
      <c r="P9" s="553" t="e">
        <f>IF(B9="","",VLOOKUP(B9,[0]!LT,8))</f>
        <v>#REF!</v>
      </c>
      <c r="Q9" s="554" t="e">
        <f t="array" ref="Q9">IF(I9:M9="","",SUM(I9+M9))</f>
        <v>#REF!</v>
      </c>
      <c r="R9" s="552" t="e">
        <f>IF(B9="","",VLOOKUP(B9,[0]!LT,4))</f>
        <v>#REF!</v>
      </c>
      <c r="S9" s="554" t="e">
        <f t="shared" si="1"/>
        <v>#REF!</v>
      </c>
      <c r="T9" s="266">
        <v>2</v>
      </c>
      <c r="U9" s="157" t="e">
        <f t="shared" si="2"/>
        <v>#REF!</v>
      </c>
      <c r="V9" s="75" t="e">
        <f t="shared" si="3"/>
        <v>#REF!</v>
      </c>
      <c r="W9" s="75" t="e">
        <f t="shared" si="4"/>
        <v>#REF!</v>
      </c>
      <c r="X9" s="75" t="e">
        <f t="shared" si="5"/>
        <v>#REF!</v>
      </c>
      <c r="Y9" s="157" t="e">
        <f t="shared" si="6"/>
        <v>#REF!</v>
      </c>
      <c r="Z9" s="75" t="e">
        <f t="shared" si="7"/>
        <v>#REF!</v>
      </c>
      <c r="AA9" s="75" t="e">
        <f t="shared" si="8"/>
        <v>#REF!</v>
      </c>
      <c r="AB9" s="75" t="e">
        <f t="shared" si="9"/>
        <v>#REF!</v>
      </c>
    </row>
    <row r="10" spans="1:28" ht="18" customHeight="1" x14ac:dyDescent="0.4">
      <c r="A10" s="542" t="e">
        <f>'2  DOUBLES ET DOUBLES MIXTES'!#REF!</f>
        <v>#REF!</v>
      </c>
      <c r="B10" s="542" t="e">
        <f>'2  DOUBLES ET DOUBLES MIXTES'!#REF!</f>
        <v>#REF!</v>
      </c>
      <c r="C10" s="555"/>
      <c r="D10" s="544" t="e">
        <f>+'2  DOUBLES ET DOUBLES MIXTES'!#REF!</f>
        <v>#REF!</v>
      </c>
      <c r="E10" s="545" t="e">
        <f t="shared" si="0"/>
        <v>#REF!</v>
      </c>
      <c r="F10" s="546"/>
      <c r="G10" s="547" t="e">
        <f>IF(A10="","",VLOOKUP(A10,[0]!LT,2))</f>
        <v>#REF!</v>
      </c>
      <c r="H10" s="548" t="e">
        <f>IF(A10="","",VLOOKUP(A10,[0]!LT,3))</f>
        <v>#REF!</v>
      </c>
      <c r="I10" s="549" t="e">
        <f>IF(A10="","",VLOOKUP(A10,[0]!LT,5))</f>
        <v>#REF!</v>
      </c>
      <c r="J10" s="556"/>
      <c r="K10" s="547" t="e">
        <f>IF(B10="","",VLOOKUP(B10,[0]!LT,2))</f>
        <v>#REF!</v>
      </c>
      <c r="L10" s="548" t="e">
        <f>IF(B10="","",VLOOKUP(B10,[0]!LT,3))</f>
        <v>#REF!</v>
      </c>
      <c r="M10" s="551" t="e">
        <f>IF(B10="","",VLOOKUP(B10,[0]!LT,5))</f>
        <v>#REF!</v>
      </c>
      <c r="N10" s="552" t="e">
        <f>IF(A10="","",VLOOKUP(A10,[0]!LT,4))</f>
        <v>#REF!</v>
      </c>
      <c r="O10" s="553" t="e">
        <f>IF(A10="","",VLOOKUP(A10,[0]!LT,8))</f>
        <v>#REF!</v>
      </c>
      <c r="P10" s="553" t="e">
        <f>IF(B10="","",VLOOKUP(B10,[0]!LT,8))</f>
        <v>#REF!</v>
      </c>
      <c r="Q10" s="554" t="e">
        <f t="array" ref="Q10">IF(I10:M10="","",SUM(I10+M10))</f>
        <v>#REF!</v>
      </c>
      <c r="R10" s="552" t="e">
        <f>IF(B10="","",VLOOKUP(B10,[0]!LT,4))</f>
        <v>#REF!</v>
      </c>
      <c r="S10" s="554" t="e">
        <f t="shared" si="1"/>
        <v>#REF!</v>
      </c>
      <c r="T10" s="266">
        <v>3</v>
      </c>
      <c r="U10" s="157" t="e">
        <f t="shared" si="2"/>
        <v>#REF!</v>
      </c>
      <c r="V10" s="75" t="e">
        <f t="shared" si="3"/>
        <v>#REF!</v>
      </c>
      <c r="W10" s="75" t="e">
        <f t="shared" si="4"/>
        <v>#REF!</v>
      </c>
      <c r="X10" s="75" t="e">
        <f t="shared" si="5"/>
        <v>#REF!</v>
      </c>
      <c r="Y10" s="157" t="e">
        <f t="shared" si="6"/>
        <v>#REF!</v>
      </c>
      <c r="Z10" s="75" t="e">
        <f t="shared" si="7"/>
        <v>#REF!</v>
      </c>
      <c r="AA10" s="75" t="e">
        <f t="shared" si="8"/>
        <v>#REF!</v>
      </c>
      <c r="AB10" s="75" t="e">
        <f t="shared" si="9"/>
        <v>#REF!</v>
      </c>
    </row>
    <row r="11" spans="1:28" ht="18" customHeight="1" x14ac:dyDescent="0.4">
      <c r="A11" s="542" t="e">
        <f>'2  DOUBLES ET DOUBLES MIXTES'!#REF!</f>
        <v>#REF!</v>
      </c>
      <c r="B11" s="542" t="e">
        <f>'2  DOUBLES ET DOUBLES MIXTES'!#REF!</f>
        <v>#REF!</v>
      </c>
      <c r="C11" s="555"/>
      <c r="D11" s="544" t="e">
        <f>+'2  DOUBLES ET DOUBLES MIXTES'!#REF!</f>
        <v>#REF!</v>
      </c>
      <c r="E11" s="545" t="e">
        <f t="shared" si="0"/>
        <v>#REF!</v>
      </c>
      <c r="F11" s="546"/>
      <c r="G11" s="547" t="e">
        <f>IF(A11="","",VLOOKUP(A11,[0]!LT,2))</f>
        <v>#REF!</v>
      </c>
      <c r="H11" s="548" t="e">
        <f>IF(A11="","",VLOOKUP(A11,[0]!LT,3))</f>
        <v>#REF!</v>
      </c>
      <c r="I11" s="549" t="e">
        <f>IF(A11="","",VLOOKUP(A11,[0]!LT,5))</f>
        <v>#REF!</v>
      </c>
      <c r="J11" s="556"/>
      <c r="K11" s="547" t="e">
        <f>IF(B11="","",VLOOKUP(B11,[0]!LT,2))</f>
        <v>#REF!</v>
      </c>
      <c r="L11" s="548" t="e">
        <f>IF(B11="","",VLOOKUP(B11,[0]!LT,3))</f>
        <v>#REF!</v>
      </c>
      <c r="M11" s="551" t="e">
        <f>IF(B11="","",VLOOKUP(B11,[0]!LT,5))</f>
        <v>#REF!</v>
      </c>
      <c r="N11" s="552" t="e">
        <f>IF(A11="","",VLOOKUP(A11,[0]!LT,4))</f>
        <v>#REF!</v>
      </c>
      <c r="O11" s="553" t="e">
        <f>IF(A11="","",VLOOKUP(A11,[0]!LT,8))</f>
        <v>#REF!</v>
      </c>
      <c r="P11" s="553" t="e">
        <f>IF(B11="","",VLOOKUP(B11,[0]!LT,8))</f>
        <v>#REF!</v>
      </c>
      <c r="Q11" s="554" t="e">
        <f t="array" ref="Q11">IF(I11:M11="","",SUM(I11+M11))</f>
        <v>#REF!</v>
      </c>
      <c r="R11" s="552" t="e">
        <f>IF(B11="","",VLOOKUP(B11,[0]!LT,4))</f>
        <v>#REF!</v>
      </c>
      <c r="S11" s="554" t="e">
        <f t="shared" si="1"/>
        <v>#REF!</v>
      </c>
      <c r="T11" s="266">
        <v>4</v>
      </c>
      <c r="U11" s="157" t="e">
        <f t="shared" si="2"/>
        <v>#REF!</v>
      </c>
      <c r="V11" s="75" t="e">
        <f t="shared" si="3"/>
        <v>#REF!</v>
      </c>
      <c r="W11" s="75" t="e">
        <f t="shared" si="4"/>
        <v>#REF!</v>
      </c>
      <c r="X11" s="75" t="e">
        <f t="shared" si="5"/>
        <v>#REF!</v>
      </c>
      <c r="Y11" s="157" t="e">
        <f t="shared" si="6"/>
        <v>#REF!</v>
      </c>
      <c r="Z11" s="75" t="e">
        <f t="shared" si="7"/>
        <v>#REF!</v>
      </c>
      <c r="AA11" s="75" t="e">
        <f t="shared" si="8"/>
        <v>#REF!</v>
      </c>
      <c r="AB11" s="75" t="e">
        <f t="shared" si="9"/>
        <v>#REF!</v>
      </c>
    </row>
    <row r="12" spans="1:28" ht="18" customHeight="1" x14ac:dyDescent="0.4">
      <c r="A12" s="542" t="e">
        <f>'2  DOUBLES ET DOUBLES MIXTES'!#REF!</f>
        <v>#REF!</v>
      </c>
      <c r="B12" s="542" t="e">
        <f>'2  DOUBLES ET DOUBLES MIXTES'!#REF!</f>
        <v>#REF!</v>
      </c>
      <c r="C12" s="490"/>
      <c r="D12" s="544" t="e">
        <f>+'2  DOUBLES ET DOUBLES MIXTES'!#REF!</f>
        <v>#REF!</v>
      </c>
      <c r="E12" s="545" t="e">
        <f t="shared" si="0"/>
        <v>#REF!</v>
      </c>
      <c r="F12" s="546"/>
      <c r="G12" s="547" t="e">
        <f>IF(A12="","",VLOOKUP(A12,[0]!LT,2))</f>
        <v>#REF!</v>
      </c>
      <c r="H12" s="548" t="e">
        <f>IF(A12="","",VLOOKUP(A12,[0]!LT,3))</f>
        <v>#REF!</v>
      </c>
      <c r="I12" s="549" t="e">
        <f>IF(A12="","",VLOOKUP(A12,[0]!LT,5))</f>
        <v>#REF!</v>
      </c>
      <c r="J12" s="556"/>
      <c r="K12" s="547" t="e">
        <f>IF(B12="","",VLOOKUP(B12,[0]!LT,2))</f>
        <v>#REF!</v>
      </c>
      <c r="L12" s="548" t="e">
        <f>IF(B12="","",VLOOKUP(B12,[0]!LT,3))</f>
        <v>#REF!</v>
      </c>
      <c r="M12" s="551" t="e">
        <f>IF(B12="","",VLOOKUP(B12,[0]!LT,5))</f>
        <v>#REF!</v>
      </c>
      <c r="N12" s="552" t="e">
        <f>IF(A12="","",VLOOKUP(A12,[0]!LT,4))</f>
        <v>#REF!</v>
      </c>
      <c r="O12" s="553" t="e">
        <f>IF(A12="","",VLOOKUP(A12,[0]!LT,8))</f>
        <v>#REF!</v>
      </c>
      <c r="P12" s="553" t="e">
        <f>IF(B12="","",VLOOKUP(B12,[0]!LT,8))</f>
        <v>#REF!</v>
      </c>
      <c r="Q12" s="554" t="e">
        <f t="array" ref="Q12">IF(I12:M12="","",SUM(I12+M12))</f>
        <v>#REF!</v>
      </c>
      <c r="R12" s="552" t="e">
        <f>IF(B12="","",VLOOKUP(B12,[0]!LT,4))</f>
        <v>#REF!</v>
      </c>
      <c r="S12" s="554" t="e">
        <f t="shared" si="1"/>
        <v>#REF!</v>
      </c>
      <c r="T12" s="266">
        <v>5</v>
      </c>
      <c r="U12" s="157" t="e">
        <f t="shared" si="2"/>
        <v>#REF!</v>
      </c>
      <c r="V12" s="75" t="e">
        <f t="shared" si="3"/>
        <v>#REF!</v>
      </c>
      <c r="W12" s="75" t="e">
        <f t="shared" si="4"/>
        <v>#REF!</v>
      </c>
      <c r="X12" s="75" t="e">
        <f t="shared" si="5"/>
        <v>#REF!</v>
      </c>
      <c r="Y12" s="157" t="e">
        <f t="shared" si="6"/>
        <v>#REF!</v>
      </c>
      <c r="Z12" s="75" t="e">
        <f t="shared" si="7"/>
        <v>#REF!</v>
      </c>
      <c r="AA12" s="75" t="e">
        <f t="shared" si="8"/>
        <v>#REF!</v>
      </c>
      <c r="AB12" s="75" t="e">
        <f t="shared" si="9"/>
        <v>#REF!</v>
      </c>
    </row>
    <row r="13" spans="1:28" ht="18" customHeight="1" x14ac:dyDescent="0.4">
      <c r="A13" s="542" t="e">
        <f>'2  DOUBLES ET DOUBLES MIXTES'!#REF!</f>
        <v>#REF!</v>
      </c>
      <c r="B13" s="542" t="e">
        <f>'2  DOUBLES ET DOUBLES MIXTES'!#REF!</f>
        <v>#REF!</v>
      </c>
      <c r="C13" s="555"/>
      <c r="D13" s="544" t="e">
        <f>+'2  DOUBLES ET DOUBLES MIXTES'!#REF!</f>
        <v>#REF!</v>
      </c>
      <c r="E13" s="545" t="e">
        <f t="shared" si="0"/>
        <v>#REF!</v>
      </c>
      <c r="F13" s="546"/>
      <c r="G13" s="547" t="e">
        <f>IF(A13="","",VLOOKUP(A13,[0]!LT,2))</f>
        <v>#REF!</v>
      </c>
      <c r="H13" s="548" t="e">
        <f>IF(A13="","",VLOOKUP(A13,[0]!LT,3))</f>
        <v>#REF!</v>
      </c>
      <c r="I13" s="549" t="e">
        <f>IF(A13="","",VLOOKUP(A13,[0]!LT,5))</f>
        <v>#REF!</v>
      </c>
      <c r="J13" s="556"/>
      <c r="K13" s="547" t="e">
        <f>IF(B13="","",VLOOKUP(B13,[0]!LT,2))</f>
        <v>#REF!</v>
      </c>
      <c r="L13" s="548" t="e">
        <f>IF(B13="","",VLOOKUP(B13,[0]!LT,3))</f>
        <v>#REF!</v>
      </c>
      <c r="M13" s="551" t="e">
        <f>IF(B13="","",VLOOKUP(B13,[0]!LT,5))</f>
        <v>#REF!</v>
      </c>
      <c r="N13" s="552" t="e">
        <f>IF(A13="","",VLOOKUP(A13,[0]!LT,4))</f>
        <v>#REF!</v>
      </c>
      <c r="O13" s="553" t="e">
        <f>IF(A13="","",VLOOKUP(A13,[0]!LT,8))</f>
        <v>#REF!</v>
      </c>
      <c r="P13" s="553" t="e">
        <f>IF(B13="","",VLOOKUP(B13,[0]!LT,8))</f>
        <v>#REF!</v>
      </c>
      <c r="Q13" s="554" t="e">
        <f t="array" ref="Q13">IF(I13:M13="","",SUM(I13+M13))</f>
        <v>#REF!</v>
      </c>
      <c r="R13" s="552" t="e">
        <f>IF(B13="","",VLOOKUP(B13,[0]!LT,4))</f>
        <v>#REF!</v>
      </c>
      <c r="S13" s="554" t="e">
        <f t="shared" si="1"/>
        <v>#REF!</v>
      </c>
      <c r="T13" s="266">
        <v>6</v>
      </c>
      <c r="U13" s="157" t="e">
        <f t="shared" si="2"/>
        <v>#REF!</v>
      </c>
      <c r="V13" s="75" t="e">
        <f t="shared" si="3"/>
        <v>#REF!</v>
      </c>
      <c r="W13" s="75" t="e">
        <f t="shared" si="4"/>
        <v>#REF!</v>
      </c>
      <c r="X13" s="75" t="e">
        <f t="shared" si="5"/>
        <v>#REF!</v>
      </c>
      <c r="Y13" s="157" t="e">
        <f t="shared" si="6"/>
        <v>#REF!</v>
      </c>
      <c r="Z13" s="75" t="e">
        <f t="shared" si="7"/>
        <v>#REF!</v>
      </c>
      <c r="AA13" s="75" t="e">
        <f t="shared" si="8"/>
        <v>#REF!</v>
      </c>
      <c r="AB13" s="75" t="e">
        <f t="shared" si="9"/>
        <v>#REF!</v>
      </c>
    </row>
    <row r="14" spans="1:28" ht="18" customHeight="1" x14ac:dyDescent="0.4">
      <c r="A14" s="542" t="e">
        <f>'2  DOUBLES ET DOUBLES MIXTES'!#REF!</f>
        <v>#REF!</v>
      </c>
      <c r="B14" s="542" t="e">
        <f>'2  DOUBLES ET DOUBLES MIXTES'!#REF!</f>
        <v>#REF!</v>
      </c>
      <c r="C14" s="555"/>
      <c r="D14" s="544" t="e">
        <f>+'2  DOUBLES ET DOUBLES MIXTES'!#REF!</f>
        <v>#REF!</v>
      </c>
      <c r="E14" s="545" t="e">
        <f t="shared" si="0"/>
        <v>#REF!</v>
      </c>
      <c r="F14" s="546"/>
      <c r="G14" s="547" t="e">
        <f>IF(A14="","",VLOOKUP(A14,[0]!LT,2))</f>
        <v>#REF!</v>
      </c>
      <c r="H14" s="548" t="e">
        <f>IF(A14="","",VLOOKUP(A14,[0]!LT,3))</f>
        <v>#REF!</v>
      </c>
      <c r="I14" s="549" t="e">
        <f>IF(A14="","",VLOOKUP(A14,[0]!LT,5))</f>
        <v>#REF!</v>
      </c>
      <c r="J14" s="556"/>
      <c r="K14" s="547" t="e">
        <f>IF(B14="","",VLOOKUP(B14,[0]!LT,2))</f>
        <v>#REF!</v>
      </c>
      <c r="L14" s="548" t="e">
        <f>IF(B14="","",VLOOKUP(B14,[0]!LT,3))</f>
        <v>#REF!</v>
      </c>
      <c r="M14" s="551" t="e">
        <f>IF(B14="","",VLOOKUP(B14,[0]!LT,5))</f>
        <v>#REF!</v>
      </c>
      <c r="N14" s="552" t="e">
        <f>IF(A14="","",VLOOKUP(A14,[0]!LT,4))</f>
        <v>#REF!</v>
      </c>
      <c r="O14" s="553" t="e">
        <f>IF(A14="","",VLOOKUP(A14,[0]!LT,8))</f>
        <v>#REF!</v>
      </c>
      <c r="P14" s="553" t="e">
        <f>IF(B14="","",VLOOKUP(B14,[0]!LT,8))</f>
        <v>#REF!</v>
      </c>
      <c r="Q14" s="554" t="e">
        <f t="array" ref="Q14">IF(I14:M14="","",SUM(I14+M14))</f>
        <v>#REF!</v>
      </c>
      <c r="R14" s="552" t="e">
        <f>IF(B14="","",VLOOKUP(B14,[0]!LT,4))</f>
        <v>#REF!</v>
      </c>
      <c r="S14" s="554" t="e">
        <f t="shared" si="1"/>
        <v>#REF!</v>
      </c>
      <c r="T14" s="266">
        <v>7</v>
      </c>
      <c r="U14" s="157" t="e">
        <f t="shared" si="2"/>
        <v>#REF!</v>
      </c>
      <c r="V14" s="75" t="e">
        <f t="shared" si="3"/>
        <v>#REF!</v>
      </c>
      <c r="W14" s="75" t="e">
        <f t="shared" si="4"/>
        <v>#REF!</v>
      </c>
      <c r="X14" s="75" t="e">
        <f t="shared" si="5"/>
        <v>#REF!</v>
      </c>
      <c r="Y14" s="157" t="e">
        <f t="shared" si="6"/>
        <v>#REF!</v>
      </c>
      <c r="Z14" s="75" t="e">
        <f t="shared" si="7"/>
        <v>#REF!</v>
      </c>
      <c r="AA14" s="75" t="e">
        <f t="shared" si="8"/>
        <v>#REF!</v>
      </c>
      <c r="AB14" s="75" t="e">
        <f t="shared" si="9"/>
        <v>#REF!</v>
      </c>
    </row>
    <row r="15" spans="1:28" ht="18" customHeight="1" x14ac:dyDescent="0.4">
      <c r="A15" s="542" t="e">
        <f>'2  DOUBLES ET DOUBLES MIXTES'!#REF!</f>
        <v>#REF!</v>
      </c>
      <c r="B15" s="542" t="e">
        <f>'2  DOUBLES ET DOUBLES MIXTES'!#REF!</f>
        <v>#REF!</v>
      </c>
      <c r="C15" s="555"/>
      <c r="D15" s="544" t="e">
        <f>+'2  DOUBLES ET DOUBLES MIXTES'!#REF!</f>
        <v>#REF!</v>
      </c>
      <c r="E15" s="545" t="e">
        <f t="shared" si="0"/>
        <v>#REF!</v>
      </c>
      <c r="F15" s="546"/>
      <c r="G15" s="547" t="e">
        <f>IF(A15="","",VLOOKUP(A15,[0]!LT,2))</f>
        <v>#REF!</v>
      </c>
      <c r="H15" s="548" t="e">
        <f>IF(A15="","",VLOOKUP(A15,[0]!LT,3))</f>
        <v>#REF!</v>
      </c>
      <c r="I15" s="549" t="e">
        <f>IF(A15="","",VLOOKUP(A15,[0]!LT,5))</f>
        <v>#REF!</v>
      </c>
      <c r="J15" s="556"/>
      <c r="K15" s="547" t="e">
        <f>IF(B15="","",VLOOKUP(B15,[0]!LT,2))</f>
        <v>#REF!</v>
      </c>
      <c r="L15" s="548" t="e">
        <f>IF(B15="","",VLOOKUP(B15,[0]!LT,3))</f>
        <v>#REF!</v>
      </c>
      <c r="M15" s="551" t="e">
        <f>IF(B15="","",VLOOKUP(B15,[0]!LT,5))</f>
        <v>#REF!</v>
      </c>
      <c r="N15" s="552" t="e">
        <f>IF(A15="","",VLOOKUP(A15,[0]!LT,4))</f>
        <v>#REF!</v>
      </c>
      <c r="O15" s="553" t="e">
        <f>IF(A15="","",VLOOKUP(A15,[0]!LT,8))</f>
        <v>#REF!</v>
      </c>
      <c r="P15" s="553" t="e">
        <f>IF(B15="","",VLOOKUP(B15,[0]!LT,8))</f>
        <v>#REF!</v>
      </c>
      <c r="Q15" s="554" t="e">
        <f t="array" ref="Q15">IF(I15:M15="","",SUM(I15+M15))</f>
        <v>#REF!</v>
      </c>
      <c r="R15" s="552" t="e">
        <f>IF(B15="","",VLOOKUP(B15,[0]!LT,4))</f>
        <v>#REF!</v>
      </c>
      <c r="S15" s="554" t="e">
        <f t="shared" si="1"/>
        <v>#REF!</v>
      </c>
      <c r="T15" s="266">
        <v>8</v>
      </c>
      <c r="U15" s="157" t="e">
        <f t="shared" si="2"/>
        <v>#REF!</v>
      </c>
      <c r="V15" s="75" t="e">
        <f t="shared" si="3"/>
        <v>#REF!</v>
      </c>
      <c r="W15" s="75" t="e">
        <f t="shared" si="4"/>
        <v>#REF!</v>
      </c>
      <c r="X15" s="75" t="e">
        <f t="shared" si="5"/>
        <v>#REF!</v>
      </c>
      <c r="Y15" s="157" t="e">
        <f t="shared" si="6"/>
        <v>#REF!</v>
      </c>
      <c r="Z15" s="75" t="e">
        <f t="shared" si="7"/>
        <v>#REF!</v>
      </c>
      <c r="AA15" s="75" t="e">
        <f t="shared" si="8"/>
        <v>#REF!</v>
      </c>
      <c r="AB15" s="75" t="e">
        <f t="shared" si="9"/>
        <v>#REF!</v>
      </c>
    </row>
    <row r="16" spans="1:28" ht="18" customHeight="1" x14ac:dyDescent="0.4">
      <c r="A16" s="542" t="e">
        <f>'2  DOUBLES ET DOUBLES MIXTES'!#REF!</f>
        <v>#REF!</v>
      </c>
      <c r="B16" s="542" t="e">
        <f>'2  DOUBLES ET DOUBLES MIXTES'!#REF!</f>
        <v>#REF!</v>
      </c>
      <c r="C16" s="555"/>
      <c r="D16" s="544" t="e">
        <f>+'2  DOUBLES ET DOUBLES MIXTES'!#REF!</f>
        <v>#REF!</v>
      </c>
      <c r="E16" s="545" t="e">
        <f t="shared" si="0"/>
        <v>#REF!</v>
      </c>
      <c r="F16" s="546"/>
      <c r="G16" s="547" t="e">
        <f>IF(A16="","",VLOOKUP(A16,[0]!LT,2))</f>
        <v>#REF!</v>
      </c>
      <c r="H16" s="548" t="e">
        <f>IF(A16="","",VLOOKUP(A16,[0]!LT,3))</f>
        <v>#REF!</v>
      </c>
      <c r="I16" s="549" t="e">
        <f>IF(A16="","",VLOOKUP(A16,[0]!LT,5))</f>
        <v>#REF!</v>
      </c>
      <c r="J16" s="556"/>
      <c r="K16" s="547" t="e">
        <f>IF(B16="","",VLOOKUP(B16,[0]!LT,2))</f>
        <v>#REF!</v>
      </c>
      <c r="L16" s="548" t="e">
        <f>IF(B16="","",VLOOKUP(B16,[0]!LT,3))</f>
        <v>#REF!</v>
      </c>
      <c r="M16" s="551" t="e">
        <f>IF(B16="","",VLOOKUP(B16,[0]!LT,5))</f>
        <v>#REF!</v>
      </c>
      <c r="N16" s="552" t="e">
        <f>IF(A16="","",VLOOKUP(A16,[0]!LT,4))</f>
        <v>#REF!</v>
      </c>
      <c r="O16" s="553" t="e">
        <f>IF(A16="","",VLOOKUP(A16,[0]!LT,8))</f>
        <v>#REF!</v>
      </c>
      <c r="P16" s="553" t="e">
        <f>IF(B16="","",VLOOKUP(B16,[0]!LT,8))</f>
        <v>#REF!</v>
      </c>
      <c r="Q16" s="554" t="e">
        <f t="array" ref="Q16">IF(I16:M16="","",SUM(I16+M16))</f>
        <v>#REF!</v>
      </c>
      <c r="R16" s="552" t="e">
        <f>IF(B16="","",VLOOKUP(B16,[0]!LT,4))</f>
        <v>#REF!</v>
      </c>
      <c r="S16" s="554" t="e">
        <f t="shared" si="1"/>
        <v>#REF!</v>
      </c>
      <c r="T16" s="266">
        <v>9</v>
      </c>
      <c r="U16" s="157" t="e">
        <f t="shared" si="2"/>
        <v>#REF!</v>
      </c>
      <c r="V16" s="75" t="e">
        <f t="shared" si="3"/>
        <v>#REF!</v>
      </c>
      <c r="W16" s="75" t="e">
        <f t="shared" si="4"/>
        <v>#REF!</v>
      </c>
      <c r="X16" s="75" t="e">
        <f t="shared" si="5"/>
        <v>#REF!</v>
      </c>
      <c r="Y16" s="157" t="e">
        <f t="shared" si="6"/>
        <v>#REF!</v>
      </c>
      <c r="Z16" s="75" t="e">
        <f t="shared" si="7"/>
        <v>#REF!</v>
      </c>
      <c r="AA16" s="75" t="e">
        <f t="shared" si="8"/>
        <v>#REF!</v>
      </c>
      <c r="AB16" s="75" t="e">
        <f t="shared" si="9"/>
        <v>#REF!</v>
      </c>
    </row>
    <row r="17" spans="1:28" ht="18" customHeight="1" x14ac:dyDescent="0.4">
      <c r="A17" s="542" t="e">
        <f>'2  DOUBLES ET DOUBLES MIXTES'!#REF!</f>
        <v>#REF!</v>
      </c>
      <c r="B17" s="542" t="e">
        <f>'2  DOUBLES ET DOUBLES MIXTES'!#REF!</f>
        <v>#REF!</v>
      </c>
      <c r="C17" s="555"/>
      <c r="D17" s="544" t="e">
        <f>+'2  DOUBLES ET DOUBLES MIXTES'!#REF!</f>
        <v>#REF!</v>
      </c>
      <c r="E17" s="545" t="e">
        <f t="shared" si="0"/>
        <v>#REF!</v>
      </c>
      <c r="F17" s="546"/>
      <c r="G17" s="547" t="e">
        <f>IF(A17="","",VLOOKUP(A17,[0]!LT,2))</f>
        <v>#REF!</v>
      </c>
      <c r="H17" s="548" t="e">
        <f>IF(A17="","",VLOOKUP(A17,[0]!LT,3))</f>
        <v>#REF!</v>
      </c>
      <c r="I17" s="549" t="e">
        <f>IF(A17="","",VLOOKUP(A17,[0]!LT,5))</f>
        <v>#REF!</v>
      </c>
      <c r="J17" s="556"/>
      <c r="K17" s="547" t="e">
        <f>IF(B17="","",VLOOKUP(B17,[0]!LT,2))</f>
        <v>#REF!</v>
      </c>
      <c r="L17" s="548" t="e">
        <f>IF(B17="","",VLOOKUP(B17,[0]!LT,3))</f>
        <v>#REF!</v>
      </c>
      <c r="M17" s="551" t="e">
        <f>IF(B17="","",VLOOKUP(B17,[0]!LT,5))</f>
        <v>#REF!</v>
      </c>
      <c r="N17" s="552" t="e">
        <f>IF(A17="","",VLOOKUP(A17,[0]!LT,4))</f>
        <v>#REF!</v>
      </c>
      <c r="O17" s="553" t="e">
        <f>IF(A17="","",VLOOKUP(A17,[0]!LT,8))</f>
        <v>#REF!</v>
      </c>
      <c r="P17" s="553" t="e">
        <f>IF(B17="","",VLOOKUP(B17,[0]!LT,8))</f>
        <v>#REF!</v>
      </c>
      <c r="Q17" s="554" t="e">
        <f t="array" ref="Q17">IF(I17:M17="","",SUM(I17+M17))</f>
        <v>#REF!</v>
      </c>
      <c r="R17" s="552" t="e">
        <f>IF(B17="","",VLOOKUP(B17,[0]!LT,4))</f>
        <v>#REF!</v>
      </c>
      <c r="S17" s="554" t="e">
        <f t="shared" si="1"/>
        <v>#REF!</v>
      </c>
      <c r="T17" s="266">
        <v>10</v>
      </c>
      <c r="U17" s="157" t="e">
        <f t="shared" si="2"/>
        <v>#REF!</v>
      </c>
      <c r="V17" s="75" t="e">
        <f t="shared" si="3"/>
        <v>#REF!</v>
      </c>
      <c r="W17" s="75" t="e">
        <f t="shared" si="4"/>
        <v>#REF!</v>
      </c>
      <c r="X17" s="75" t="e">
        <f t="shared" si="5"/>
        <v>#REF!</v>
      </c>
      <c r="Y17" s="157" t="e">
        <f t="shared" si="6"/>
        <v>#REF!</v>
      </c>
      <c r="Z17" s="75" t="e">
        <f t="shared" si="7"/>
        <v>#REF!</v>
      </c>
      <c r="AA17" s="75" t="e">
        <f t="shared" si="8"/>
        <v>#REF!</v>
      </c>
      <c r="AB17" s="75" t="e">
        <f t="shared" si="9"/>
        <v>#REF!</v>
      </c>
    </row>
    <row r="18" spans="1:28" ht="18" customHeight="1" x14ac:dyDescent="0.4">
      <c r="A18" s="542" t="e">
        <f>'2  DOUBLES ET DOUBLES MIXTES'!#REF!</f>
        <v>#REF!</v>
      </c>
      <c r="B18" s="542" t="e">
        <f>'2  DOUBLES ET DOUBLES MIXTES'!#REF!</f>
        <v>#REF!</v>
      </c>
      <c r="C18" s="555"/>
      <c r="D18" s="544" t="e">
        <f>+'2  DOUBLES ET DOUBLES MIXTES'!#REF!</f>
        <v>#REF!</v>
      </c>
      <c r="E18" s="545" t="e">
        <f t="shared" si="0"/>
        <v>#REF!</v>
      </c>
      <c r="F18" s="546"/>
      <c r="G18" s="547" t="e">
        <f>IF(A18="","",VLOOKUP(A18,[0]!LT,2))</f>
        <v>#REF!</v>
      </c>
      <c r="H18" s="548" t="e">
        <f>IF(A18="","",VLOOKUP(A18,[0]!LT,3))</f>
        <v>#REF!</v>
      </c>
      <c r="I18" s="549" t="e">
        <f>IF(A18="","",VLOOKUP(A18,[0]!LT,5))</f>
        <v>#REF!</v>
      </c>
      <c r="J18" s="556"/>
      <c r="K18" s="547" t="e">
        <f>IF(B18="","",VLOOKUP(B18,[0]!LT,2))</f>
        <v>#REF!</v>
      </c>
      <c r="L18" s="548" t="e">
        <f>IF(B18="","",VLOOKUP(B18,[0]!LT,3))</f>
        <v>#REF!</v>
      </c>
      <c r="M18" s="551" t="e">
        <f>IF(B18="","",VLOOKUP(B18,[0]!LT,5))</f>
        <v>#REF!</v>
      </c>
      <c r="N18" s="552" t="e">
        <f>IF(A18="","",VLOOKUP(A18,[0]!LT,4))</f>
        <v>#REF!</v>
      </c>
      <c r="O18" s="553" t="e">
        <f>IF(A18="","",VLOOKUP(A18,[0]!LT,8))</f>
        <v>#REF!</v>
      </c>
      <c r="P18" s="553" t="e">
        <f>IF(B18="","",VLOOKUP(B18,[0]!LT,8))</f>
        <v>#REF!</v>
      </c>
      <c r="Q18" s="554" t="e">
        <f t="array" ref="Q18">IF(I18:M18="","",SUM(I18+M18))</f>
        <v>#REF!</v>
      </c>
      <c r="R18" s="552" t="e">
        <f>IF(B18="","",VLOOKUP(B18,[0]!LT,4))</f>
        <v>#REF!</v>
      </c>
      <c r="S18" s="554" t="e">
        <f t="shared" si="1"/>
        <v>#REF!</v>
      </c>
      <c r="T18" s="266">
        <v>11</v>
      </c>
      <c r="U18" s="157" t="e">
        <f t="shared" si="2"/>
        <v>#REF!</v>
      </c>
      <c r="V18" s="75" t="e">
        <f t="shared" si="3"/>
        <v>#REF!</v>
      </c>
      <c r="W18" s="75" t="e">
        <f t="shared" si="4"/>
        <v>#REF!</v>
      </c>
      <c r="X18" s="75" t="e">
        <f t="shared" si="5"/>
        <v>#REF!</v>
      </c>
      <c r="Y18" s="157" t="e">
        <f t="shared" si="6"/>
        <v>#REF!</v>
      </c>
      <c r="Z18" s="75" t="e">
        <f t="shared" si="7"/>
        <v>#REF!</v>
      </c>
      <c r="AA18" s="75" t="e">
        <f t="shared" si="8"/>
        <v>#REF!</v>
      </c>
      <c r="AB18" s="75" t="e">
        <f t="shared" si="9"/>
        <v>#REF!</v>
      </c>
    </row>
    <row r="19" spans="1:28" ht="18" customHeight="1" x14ac:dyDescent="0.4">
      <c r="A19" s="542" t="e">
        <f>'2  DOUBLES ET DOUBLES MIXTES'!#REF!</f>
        <v>#REF!</v>
      </c>
      <c r="B19" s="542" t="e">
        <f>'2  DOUBLES ET DOUBLES MIXTES'!#REF!</f>
        <v>#REF!</v>
      </c>
      <c r="C19" s="555"/>
      <c r="D19" s="544" t="e">
        <f>+'2  DOUBLES ET DOUBLES MIXTES'!#REF!</f>
        <v>#REF!</v>
      </c>
      <c r="E19" s="545" t="e">
        <f t="shared" si="0"/>
        <v>#REF!</v>
      </c>
      <c r="F19" s="546"/>
      <c r="G19" s="547" t="e">
        <f>IF(A19="","",VLOOKUP(A19,[0]!LT,2))</f>
        <v>#REF!</v>
      </c>
      <c r="H19" s="548" t="e">
        <f>IF(A19="","",VLOOKUP(A19,[0]!LT,3))</f>
        <v>#REF!</v>
      </c>
      <c r="I19" s="549" t="e">
        <f>IF(A19="","",VLOOKUP(A19,[0]!LT,5))</f>
        <v>#REF!</v>
      </c>
      <c r="J19" s="556"/>
      <c r="K19" s="547" t="e">
        <f>IF(B19="","",VLOOKUP(B19,[0]!LT,2))</f>
        <v>#REF!</v>
      </c>
      <c r="L19" s="548" t="e">
        <f>IF(B19="","",VLOOKUP(B19,[0]!LT,3))</f>
        <v>#REF!</v>
      </c>
      <c r="M19" s="551" t="e">
        <f>IF(B19="","",VLOOKUP(B19,[0]!LT,5))</f>
        <v>#REF!</v>
      </c>
      <c r="N19" s="552" t="e">
        <f>IF(A19="","",VLOOKUP(A19,[0]!LT,4))</f>
        <v>#REF!</v>
      </c>
      <c r="O19" s="553" t="e">
        <f>IF(A19="","",VLOOKUP(A19,[0]!LT,8))</f>
        <v>#REF!</v>
      </c>
      <c r="P19" s="553" t="e">
        <f>IF(B19="","",VLOOKUP(B19,[0]!LT,8))</f>
        <v>#REF!</v>
      </c>
      <c r="Q19" s="554" t="e">
        <f t="array" ref="Q19">IF(I19:M19="","",SUM(I19+M19))</f>
        <v>#REF!</v>
      </c>
      <c r="R19" s="552" t="e">
        <f>IF(B19="","",VLOOKUP(B19,[0]!LT,4))</f>
        <v>#REF!</v>
      </c>
      <c r="S19" s="554" t="e">
        <f t="shared" si="1"/>
        <v>#REF!</v>
      </c>
      <c r="T19" s="266">
        <v>12</v>
      </c>
      <c r="U19" s="157" t="e">
        <f t="shared" si="2"/>
        <v>#REF!</v>
      </c>
      <c r="V19" s="75" t="e">
        <f t="shared" si="3"/>
        <v>#REF!</v>
      </c>
      <c r="W19" s="75" t="e">
        <f t="shared" si="4"/>
        <v>#REF!</v>
      </c>
      <c r="X19" s="75" t="e">
        <f t="shared" si="5"/>
        <v>#REF!</v>
      </c>
      <c r="Y19" s="157" t="e">
        <f t="shared" si="6"/>
        <v>#REF!</v>
      </c>
      <c r="Z19" s="75" t="e">
        <f t="shared" si="7"/>
        <v>#REF!</v>
      </c>
      <c r="AA19" s="75" t="e">
        <f t="shared" si="8"/>
        <v>#REF!</v>
      </c>
      <c r="AB19" s="75" t="e">
        <f t="shared" si="9"/>
        <v>#REF!</v>
      </c>
    </row>
    <row r="20" spans="1:28" ht="18" customHeight="1" x14ac:dyDescent="0.4">
      <c r="A20" s="542" t="e">
        <f>'2  DOUBLES ET DOUBLES MIXTES'!#REF!</f>
        <v>#REF!</v>
      </c>
      <c r="B20" s="542" t="e">
        <f>'2  DOUBLES ET DOUBLES MIXTES'!#REF!</f>
        <v>#REF!</v>
      </c>
      <c r="C20" s="555"/>
      <c r="D20" s="544" t="e">
        <f>+'2  DOUBLES ET DOUBLES MIXTES'!#REF!</f>
        <v>#REF!</v>
      </c>
      <c r="E20" s="545" t="e">
        <f t="shared" si="0"/>
        <v>#REF!</v>
      </c>
      <c r="F20" s="546"/>
      <c r="G20" s="547" t="e">
        <f>IF(A20="","",VLOOKUP(A20,[0]!LT,2))</f>
        <v>#REF!</v>
      </c>
      <c r="H20" s="548" t="e">
        <f>IF(A20="","",VLOOKUP(A20,[0]!LT,3))</f>
        <v>#REF!</v>
      </c>
      <c r="I20" s="549" t="e">
        <f>IF(A20="","",VLOOKUP(A20,[0]!LT,5))</f>
        <v>#REF!</v>
      </c>
      <c r="J20" s="556"/>
      <c r="K20" s="547" t="e">
        <f>IF(B20="","",VLOOKUP(B20,[0]!LT,2))</f>
        <v>#REF!</v>
      </c>
      <c r="L20" s="548" t="e">
        <f>IF(B20="","",VLOOKUP(B20,[0]!LT,3))</f>
        <v>#REF!</v>
      </c>
      <c r="M20" s="551" t="e">
        <f>IF(B20="","",VLOOKUP(B20,[0]!LT,5))</f>
        <v>#REF!</v>
      </c>
      <c r="N20" s="552" t="e">
        <f>IF(A20="","",VLOOKUP(A20,[0]!LT,4))</f>
        <v>#REF!</v>
      </c>
      <c r="O20" s="553" t="e">
        <f>IF(A20="","",VLOOKUP(A20,[0]!LT,8))</f>
        <v>#REF!</v>
      </c>
      <c r="P20" s="553" t="e">
        <f>IF(B20="","",VLOOKUP(B20,[0]!LT,8))</f>
        <v>#REF!</v>
      </c>
      <c r="Q20" s="554" t="e">
        <f t="array" ref="Q20">IF(I20:M20="","",SUM(I20+M20))</f>
        <v>#REF!</v>
      </c>
      <c r="R20" s="552" t="e">
        <f>IF(B20="","",VLOOKUP(B20,[0]!LT,4))</f>
        <v>#REF!</v>
      </c>
      <c r="S20" s="554" t="e">
        <f t="shared" si="1"/>
        <v>#REF!</v>
      </c>
      <c r="T20" s="266">
        <v>13</v>
      </c>
      <c r="U20" s="157" t="e">
        <f t="shared" si="2"/>
        <v>#REF!</v>
      </c>
      <c r="V20" s="75" t="e">
        <f t="shared" si="3"/>
        <v>#REF!</v>
      </c>
      <c r="W20" s="75" t="e">
        <f t="shared" si="4"/>
        <v>#REF!</v>
      </c>
      <c r="X20" s="75" t="e">
        <f t="shared" si="5"/>
        <v>#REF!</v>
      </c>
      <c r="Y20" s="157" t="e">
        <f t="shared" si="6"/>
        <v>#REF!</v>
      </c>
      <c r="Z20" s="75" t="e">
        <f t="shared" si="7"/>
        <v>#REF!</v>
      </c>
      <c r="AA20" s="75" t="e">
        <f t="shared" si="8"/>
        <v>#REF!</v>
      </c>
      <c r="AB20" s="75" t="e">
        <f t="shared" si="9"/>
        <v>#REF!</v>
      </c>
    </row>
    <row r="21" spans="1:28" ht="18" customHeight="1" x14ac:dyDescent="0.4">
      <c r="A21" s="542" t="e">
        <f>'2  DOUBLES ET DOUBLES MIXTES'!#REF!</f>
        <v>#REF!</v>
      </c>
      <c r="B21" s="542" t="e">
        <f>'2  DOUBLES ET DOUBLES MIXTES'!#REF!</f>
        <v>#REF!</v>
      </c>
      <c r="C21" s="555"/>
      <c r="D21" s="544" t="e">
        <f>+'2  DOUBLES ET DOUBLES MIXTES'!#REF!</f>
        <v>#REF!</v>
      </c>
      <c r="E21" s="545" t="e">
        <f t="shared" si="0"/>
        <v>#REF!</v>
      </c>
      <c r="F21" s="546"/>
      <c r="G21" s="547" t="e">
        <f>IF(A21="","",VLOOKUP(A21,[0]!LT,2))</f>
        <v>#REF!</v>
      </c>
      <c r="H21" s="548" t="e">
        <f>IF(A21="","",VLOOKUP(A21,[0]!LT,3))</f>
        <v>#REF!</v>
      </c>
      <c r="I21" s="549" t="e">
        <f>IF(A21="","",VLOOKUP(A21,[0]!LT,5))</f>
        <v>#REF!</v>
      </c>
      <c r="J21" s="556"/>
      <c r="K21" s="547" t="e">
        <f>IF(B21="","",VLOOKUP(B21,[0]!LT,2))</f>
        <v>#REF!</v>
      </c>
      <c r="L21" s="548" t="e">
        <f>IF(B21="","",VLOOKUP(B21,[0]!LT,3))</f>
        <v>#REF!</v>
      </c>
      <c r="M21" s="551" t="e">
        <f>IF(B21="","",VLOOKUP(B21,[0]!LT,5))</f>
        <v>#REF!</v>
      </c>
      <c r="N21" s="552" t="e">
        <f>IF(A21="","",VLOOKUP(A21,[0]!LT,4))</f>
        <v>#REF!</v>
      </c>
      <c r="O21" s="553" t="e">
        <f>IF(A21="","",VLOOKUP(A21,[0]!LT,8))</f>
        <v>#REF!</v>
      </c>
      <c r="P21" s="553" t="e">
        <f>IF(B21="","",VLOOKUP(B21,[0]!LT,8))</f>
        <v>#REF!</v>
      </c>
      <c r="Q21" s="554" t="e">
        <f t="array" ref="Q21">IF(I21:M21="","",SUM(I21+M21))</f>
        <v>#REF!</v>
      </c>
      <c r="R21" s="552" t="e">
        <f>IF(B21="","",VLOOKUP(B21,[0]!LT,4))</f>
        <v>#REF!</v>
      </c>
      <c r="S21" s="554" t="e">
        <f t="shared" si="1"/>
        <v>#REF!</v>
      </c>
      <c r="T21" s="266">
        <v>14</v>
      </c>
      <c r="U21" s="157" t="e">
        <f t="shared" si="2"/>
        <v>#REF!</v>
      </c>
      <c r="V21" s="75" t="e">
        <f t="shared" si="3"/>
        <v>#REF!</v>
      </c>
      <c r="W21" s="75" t="e">
        <f t="shared" si="4"/>
        <v>#REF!</v>
      </c>
      <c r="X21" s="75" t="e">
        <f t="shared" si="5"/>
        <v>#REF!</v>
      </c>
      <c r="Y21" s="157" t="e">
        <f t="shared" si="6"/>
        <v>#REF!</v>
      </c>
      <c r="Z21" s="75" t="e">
        <f t="shared" si="7"/>
        <v>#REF!</v>
      </c>
      <c r="AA21" s="75" t="e">
        <f t="shared" si="8"/>
        <v>#REF!</v>
      </c>
      <c r="AB21" s="75" t="e">
        <f t="shared" si="9"/>
        <v>#REF!</v>
      </c>
    </row>
    <row r="22" spans="1:28" ht="18" customHeight="1" x14ac:dyDescent="0.4">
      <c r="A22" s="542" t="e">
        <f>'2  DOUBLES ET DOUBLES MIXTES'!#REF!</f>
        <v>#REF!</v>
      </c>
      <c r="B22" s="542" t="e">
        <f>'2  DOUBLES ET DOUBLES MIXTES'!#REF!</f>
        <v>#REF!</v>
      </c>
      <c r="C22" s="555"/>
      <c r="D22" s="544" t="e">
        <f>+'2  DOUBLES ET DOUBLES MIXTES'!#REF!</f>
        <v>#REF!</v>
      </c>
      <c r="E22" s="545" t="e">
        <f t="shared" si="0"/>
        <v>#REF!</v>
      </c>
      <c r="F22" s="546"/>
      <c r="G22" s="547" t="e">
        <f>IF(A22="","",VLOOKUP(A22,[0]!LT,2))</f>
        <v>#REF!</v>
      </c>
      <c r="H22" s="548" t="e">
        <f>IF(A22="","",VLOOKUP(A22,[0]!LT,3))</f>
        <v>#REF!</v>
      </c>
      <c r="I22" s="549" t="e">
        <f>IF(A22="","",VLOOKUP(A22,[0]!LT,5))</f>
        <v>#REF!</v>
      </c>
      <c r="J22" s="556"/>
      <c r="K22" s="547" t="e">
        <f>IF(B22="","",VLOOKUP(B22,[0]!LT,2))</f>
        <v>#REF!</v>
      </c>
      <c r="L22" s="548" t="e">
        <f>IF(B22="","",VLOOKUP(B22,[0]!LT,3))</f>
        <v>#REF!</v>
      </c>
      <c r="M22" s="551" t="e">
        <f>IF(B22="","",VLOOKUP(B22,[0]!LT,5))</f>
        <v>#REF!</v>
      </c>
      <c r="N22" s="552" t="e">
        <f>IF(A22="","",VLOOKUP(A22,[0]!LT,4))</f>
        <v>#REF!</v>
      </c>
      <c r="O22" s="553" t="e">
        <f>IF(A22="","",VLOOKUP(A22,[0]!LT,8))</f>
        <v>#REF!</v>
      </c>
      <c r="P22" s="553" t="e">
        <f>IF(B22="","",VLOOKUP(B22,[0]!LT,8))</f>
        <v>#REF!</v>
      </c>
      <c r="Q22" s="554" t="e">
        <f t="array" ref="Q22">IF(I22:M22="","",SUM(I22+M22))</f>
        <v>#REF!</v>
      </c>
      <c r="R22" s="552" t="e">
        <f>IF(B22="","",VLOOKUP(B22,[0]!LT,4))</f>
        <v>#REF!</v>
      </c>
      <c r="S22" s="554" t="e">
        <f t="shared" si="1"/>
        <v>#REF!</v>
      </c>
      <c r="T22" s="266">
        <v>15</v>
      </c>
      <c r="U22" s="157" t="e">
        <f t="shared" si="2"/>
        <v>#REF!</v>
      </c>
      <c r="V22" s="75" t="e">
        <f t="shared" si="3"/>
        <v>#REF!</v>
      </c>
      <c r="W22" s="75" t="e">
        <f t="shared" si="4"/>
        <v>#REF!</v>
      </c>
      <c r="X22" s="75" t="e">
        <f t="shared" si="5"/>
        <v>#REF!</v>
      </c>
      <c r="Y22" s="157" t="e">
        <f t="shared" si="6"/>
        <v>#REF!</v>
      </c>
      <c r="Z22" s="75" t="e">
        <f t="shared" si="7"/>
        <v>#REF!</v>
      </c>
      <c r="AA22" s="75" t="e">
        <f t="shared" si="8"/>
        <v>#REF!</v>
      </c>
      <c r="AB22" s="75" t="e">
        <f t="shared" si="9"/>
        <v>#REF!</v>
      </c>
    </row>
    <row r="23" spans="1:28" ht="18" customHeight="1" x14ac:dyDescent="0.4">
      <c r="A23" s="542" t="e">
        <f>'2  DOUBLES ET DOUBLES MIXTES'!#REF!</f>
        <v>#REF!</v>
      </c>
      <c r="B23" s="542" t="e">
        <f>'2  DOUBLES ET DOUBLES MIXTES'!#REF!</f>
        <v>#REF!</v>
      </c>
      <c r="C23" s="555"/>
      <c r="D23" s="544" t="e">
        <f>+'2  DOUBLES ET DOUBLES MIXTES'!#REF!</f>
        <v>#REF!</v>
      </c>
      <c r="E23" s="545" t="e">
        <f t="shared" si="0"/>
        <v>#REF!</v>
      </c>
      <c r="F23" s="546"/>
      <c r="G23" s="547" t="e">
        <f>IF(A23="","",VLOOKUP(A23,[0]!LT,2))</f>
        <v>#REF!</v>
      </c>
      <c r="H23" s="548" t="e">
        <f>IF(A23="","",VLOOKUP(A23,[0]!LT,3))</f>
        <v>#REF!</v>
      </c>
      <c r="I23" s="549" t="e">
        <f>IF(A23="","",VLOOKUP(A23,[0]!LT,5))</f>
        <v>#REF!</v>
      </c>
      <c r="J23" s="556"/>
      <c r="K23" s="547" t="e">
        <f>IF(B23="","",VLOOKUP(B23,[0]!LT,2))</f>
        <v>#REF!</v>
      </c>
      <c r="L23" s="548" t="e">
        <f>IF(B23="","",VLOOKUP(B23,[0]!LT,3))</f>
        <v>#REF!</v>
      </c>
      <c r="M23" s="551" t="e">
        <f>IF(B23="","",VLOOKUP(B23,[0]!LT,5))</f>
        <v>#REF!</v>
      </c>
      <c r="N23" s="552" t="e">
        <f>IF(A23="","",VLOOKUP(A23,[0]!LT,4))</f>
        <v>#REF!</v>
      </c>
      <c r="O23" s="553" t="e">
        <f>IF(A23="","",VLOOKUP(A23,[0]!LT,8))</f>
        <v>#REF!</v>
      </c>
      <c r="P23" s="553" t="e">
        <f>IF(B23="","",VLOOKUP(B23,[0]!LT,8))</f>
        <v>#REF!</v>
      </c>
      <c r="Q23" s="554" t="e">
        <f t="array" ref="Q23">IF(I23:M23="","",SUM(I23+M23))</f>
        <v>#REF!</v>
      </c>
      <c r="R23" s="552" t="e">
        <f>IF(B23="","",VLOOKUP(B23,[0]!LT,4))</f>
        <v>#REF!</v>
      </c>
      <c r="S23" s="554" t="e">
        <f t="shared" si="1"/>
        <v>#REF!</v>
      </c>
      <c r="T23" s="266">
        <v>16</v>
      </c>
      <c r="U23" s="157" t="e">
        <f t="shared" si="2"/>
        <v>#REF!</v>
      </c>
      <c r="V23" s="75" t="e">
        <f t="shared" si="3"/>
        <v>#REF!</v>
      </c>
      <c r="W23" s="75" t="e">
        <f t="shared" si="4"/>
        <v>#REF!</v>
      </c>
      <c r="X23" s="75" t="e">
        <f t="shared" si="5"/>
        <v>#REF!</v>
      </c>
      <c r="Y23" s="157" t="e">
        <f t="shared" si="6"/>
        <v>#REF!</v>
      </c>
      <c r="Z23" s="75" t="e">
        <f t="shared" si="7"/>
        <v>#REF!</v>
      </c>
      <c r="AA23" s="75" t="e">
        <f t="shared" si="8"/>
        <v>#REF!</v>
      </c>
      <c r="AB23" s="75" t="e">
        <f t="shared" si="9"/>
        <v>#REF!</v>
      </c>
    </row>
    <row r="24" spans="1:28" ht="18" customHeight="1" x14ac:dyDescent="0.4">
      <c r="A24" s="542" t="e">
        <f>'2  DOUBLES ET DOUBLES MIXTES'!#REF!</f>
        <v>#REF!</v>
      </c>
      <c r="B24" s="542" t="e">
        <f>'2  DOUBLES ET DOUBLES MIXTES'!#REF!</f>
        <v>#REF!</v>
      </c>
      <c r="C24" s="555"/>
      <c r="D24" s="544" t="e">
        <f>+'2  DOUBLES ET DOUBLES MIXTES'!#REF!</f>
        <v>#REF!</v>
      </c>
      <c r="E24" s="545" t="e">
        <f t="shared" si="0"/>
        <v>#REF!</v>
      </c>
      <c r="F24" s="546"/>
      <c r="G24" s="547" t="e">
        <f>IF(A24="","",VLOOKUP(A24,[0]!LT,2))</f>
        <v>#REF!</v>
      </c>
      <c r="H24" s="548" t="e">
        <f>IF(A24="","",VLOOKUP(A24,[0]!LT,3))</f>
        <v>#REF!</v>
      </c>
      <c r="I24" s="549" t="e">
        <f>IF(A24="","",VLOOKUP(A24,[0]!LT,5))</f>
        <v>#REF!</v>
      </c>
      <c r="J24" s="556"/>
      <c r="K24" s="547" t="e">
        <f>IF(B24="","",VLOOKUP(B24,[0]!LT,2))</f>
        <v>#REF!</v>
      </c>
      <c r="L24" s="548" t="e">
        <f>IF(B24="","",VLOOKUP(B24,[0]!LT,3))</f>
        <v>#REF!</v>
      </c>
      <c r="M24" s="551" t="e">
        <f>IF(B24="","",VLOOKUP(B24,[0]!LT,5))</f>
        <v>#REF!</v>
      </c>
      <c r="N24" s="552" t="e">
        <f>IF(A24="","",VLOOKUP(A24,[0]!LT,4))</f>
        <v>#REF!</v>
      </c>
      <c r="O24" s="553" t="e">
        <f>IF(A24="","",VLOOKUP(A24,[0]!LT,8))</f>
        <v>#REF!</v>
      </c>
      <c r="P24" s="553" t="e">
        <f>IF(B24="","",VLOOKUP(B24,[0]!LT,8))</f>
        <v>#REF!</v>
      </c>
      <c r="Q24" s="554" t="e">
        <f t="array" ref="Q24">IF(I24:M24="","",SUM(I24+M24))</f>
        <v>#REF!</v>
      </c>
      <c r="R24" s="552" t="e">
        <f>IF(B24="","",VLOOKUP(B24,[0]!LT,4))</f>
        <v>#REF!</v>
      </c>
      <c r="S24" s="554" t="e">
        <f t="shared" si="1"/>
        <v>#REF!</v>
      </c>
      <c r="T24" s="266">
        <v>17</v>
      </c>
      <c r="U24" s="157" t="e">
        <f t="shared" si="2"/>
        <v>#REF!</v>
      </c>
      <c r="V24" s="75" t="e">
        <f t="shared" si="3"/>
        <v>#REF!</v>
      </c>
      <c r="W24" s="75" t="e">
        <f t="shared" si="4"/>
        <v>#REF!</v>
      </c>
      <c r="X24" s="75" t="e">
        <f t="shared" si="5"/>
        <v>#REF!</v>
      </c>
      <c r="Y24" s="157" t="e">
        <f t="shared" si="6"/>
        <v>#REF!</v>
      </c>
      <c r="Z24" s="75" t="e">
        <f t="shared" si="7"/>
        <v>#REF!</v>
      </c>
      <c r="AA24" s="75" t="e">
        <f t="shared" si="8"/>
        <v>#REF!</v>
      </c>
      <c r="AB24" s="75" t="e">
        <f t="shared" si="9"/>
        <v>#REF!</v>
      </c>
    </row>
    <row r="25" spans="1:28" ht="18" customHeight="1" x14ac:dyDescent="0.4">
      <c r="A25" s="542" t="e">
        <f>'2  DOUBLES ET DOUBLES MIXTES'!#REF!</f>
        <v>#REF!</v>
      </c>
      <c r="B25" s="542" t="e">
        <f>'2  DOUBLES ET DOUBLES MIXTES'!#REF!</f>
        <v>#REF!</v>
      </c>
      <c r="C25" s="555"/>
      <c r="D25" s="544" t="e">
        <f>+'2  DOUBLES ET DOUBLES MIXTES'!#REF!</f>
        <v>#REF!</v>
      </c>
      <c r="E25" s="545" t="e">
        <f t="shared" si="0"/>
        <v>#REF!</v>
      </c>
      <c r="F25" s="546"/>
      <c r="G25" s="547" t="e">
        <f>IF(A25="","",VLOOKUP(A25,[0]!LT,2))</f>
        <v>#REF!</v>
      </c>
      <c r="H25" s="548" t="e">
        <f>IF(A25="","",VLOOKUP(A25,[0]!LT,3))</f>
        <v>#REF!</v>
      </c>
      <c r="I25" s="549" t="e">
        <f>IF(A25="","",VLOOKUP(A25,[0]!LT,5))</f>
        <v>#REF!</v>
      </c>
      <c r="J25" s="556"/>
      <c r="K25" s="547" t="e">
        <f>IF(B25="","",VLOOKUP(B25,[0]!LT,2))</f>
        <v>#REF!</v>
      </c>
      <c r="L25" s="548" t="e">
        <f>IF(B25="","",VLOOKUP(B25,[0]!LT,3))</f>
        <v>#REF!</v>
      </c>
      <c r="M25" s="551" t="e">
        <f>IF(B25="","",VLOOKUP(B25,[0]!LT,5))</f>
        <v>#REF!</v>
      </c>
      <c r="N25" s="552" t="e">
        <f>IF(A25="","",VLOOKUP(A25,[0]!LT,4))</f>
        <v>#REF!</v>
      </c>
      <c r="O25" s="553" t="e">
        <f>IF(A25="","",VLOOKUP(A25,[0]!LT,8))</f>
        <v>#REF!</v>
      </c>
      <c r="P25" s="553" t="e">
        <f>IF(B25="","",VLOOKUP(B25,[0]!LT,8))</f>
        <v>#REF!</v>
      </c>
      <c r="Q25" s="554" t="e">
        <f t="array" ref="Q25">IF(I25:M25="","",SUM(I25+M25))</f>
        <v>#REF!</v>
      </c>
      <c r="R25" s="552" t="e">
        <f>IF(B25="","",VLOOKUP(B25,[0]!LT,4))</f>
        <v>#REF!</v>
      </c>
      <c r="S25" s="554" t="e">
        <f t="shared" si="1"/>
        <v>#REF!</v>
      </c>
      <c r="T25" s="266">
        <v>18</v>
      </c>
      <c r="U25" s="157" t="e">
        <f t="shared" si="2"/>
        <v>#REF!</v>
      </c>
      <c r="V25" s="75" t="e">
        <f t="shared" si="3"/>
        <v>#REF!</v>
      </c>
      <c r="W25" s="75" t="e">
        <f t="shared" si="4"/>
        <v>#REF!</v>
      </c>
      <c r="X25" s="75" t="e">
        <f t="shared" si="5"/>
        <v>#REF!</v>
      </c>
      <c r="Y25" s="157" t="e">
        <f t="shared" si="6"/>
        <v>#REF!</v>
      </c>
      <c r="Z25" s="75" t="e">
        <f t="shared" si="7"/>
        <v>#REF!</v>
      </c>
      <c r="AA25" s="75" t="e">
        <f t="shared" si="8"/>
        <v>#REF!</v>
      </c>
      <c r="AB25" s="75" t="e">
        <f t="shared" si="9"/>
        <v>#REF!</v>
      </c>
    </row>
    <row r="26" spans="1:28" ht="18" customHeight="1" x14ac:dyDescent="0.4">
      <c r="A26" s="542" t="e">
        <f>'2  DOUBLES ET DOUBLES MIXTES'!#REF!</f>
        <v>#REF!</v>
      </c>
      <c r="B26" s="542" t="e">
        <f>'2  DOUBLES ET DOUBLES MIXTES'!#REF!</f>
        <v>#REF!</v>
      </c>
      <c r="C26" s="555"/>
      <c r="D26" s="544" t="e">
        <f>+'2  DOUBLES ET DOUBLES MIXTES'!#REF!</f>
        <v>#REF!</v>
      </c>
      <c r="E26" s="545" t="e">
        <f t="shared" si="0"/>
        <v>#REF!</v>
      </c>
      <c r="F26" s="546"/>
      <c r="G26" s="547" t="e">
        <f>IF(A26="","",VLOOKUP(A26,[0]!LT,2))</f>
        <v>#REF!</v>
      </c>
      <c r="H26" s="548" t="e">
        <f>IF(A26="","",VLOOKUP(A26,[0]!LT,3))</f>
        <v>#REF!</v>
      </c>
      <c r="I26" s="549" t="e">
        <f>IF(A26="","",VLOOKUP(A26,[0]!LT,5))</f>
        <v>#REF!</v>
      </c>
      <c r="J26" s="556"/>
      <c r="K26" s="547" t="e">
        <f>IF(B26="","",VLOOKUP(B26,[0]!LT,2))</f>
        <v>#REF!</v>
      </c>
      <c r="L26" s="548" t="e">
        <f>IF(B26="","",VLOOKUP(B26,[0]!LT,3))</f>
        <v>#REF!</v>
      </c>
      <c r="M26" s="551" t="e">
        <f>IF(B26="","",VLOOKUP(B26,[0]!LT,5))</f>
        <v>#REF!</v>
      </c>
      <c r="N26" s="552" t="e">
        <f>IF(A26="","",VLOOKUP(A26,[0]!LT,4))</f>
        <v>#REF!</v>
      </c>
      <c r="O26" s="553" t="e">
        <f>IF(A26="","",VLOOKUP(A26,[0]!LT,8))</f>
        <v>#REF!</v>
      </c>
      <c r="P26" s="553" t="e">
        <f>IF(B26="","",VLOOKUP(B26,[0]!LT,8))</f>
        <v>#REF!</v>
      </c>
      <c r="Q26" s="554" t="e">
        <f t="array" ref="Q26">IF(I26:M26="","",SUM(I26+M26))</f>
        <v>#REF!</v>
      </c>
      <c r="R26" s="552" t="e">
        <f>IF(B26="","",VLOOKUP(B26,[0]!LT,4))</f>
        <v>#REF!</v>
      </c>
      <c r="S26" s="554" t="e">
        <f t="shared" si="1"/>
        <v>#REF!</v>
      </c>
      <c r="T26" s="266">
        <v>19</v>
      </c>
      <c r="U26" s="157" t="e">
        <f t="shared" si="2"/>
        <v>#REF!</v>
      </c>
      <c r="V26" s="75" t="e">
        <f t="shared" si="3"/>
        <v>#REF!</v>
      </c>
      <c r="W26" s="75" t="e">
        <f t="shared" si="4"/>
        <v>#REF!</v>
      </c>
      <c r="X26" s="75" t="e">
        <f t="shared" si="5"/>
        <v>#REF!</v>
      </c>
      <c r="Y26" s="157" t="e">
        <f t="shared" si="6"/>
        <v>#REF!</v>
      </c>
      <c r="Z26" s="75" t="e">
        <f t="shared" si="7"/>
        <v>#REF!</v>
      </c>
      <c r="AA26" s="75" t="e">
        <f t="shared" si="8"/>
        <v>#REF!</v>
      </c>
      <c r="AB26" s="75" t="e">
        <f t="shared" si="9"/>
        <v>#REF!</v>
      </c>
    </row>
    <row r="27" spans="1:28" ht="18" customHeight="1" x14ac:dyDescent="0.4">
      <c r="A27" s="542" t="e">
        <f>'2  DOUBLES ET DOUBLES MIXTES'!#REF!</f>
        <v>#REF!</v>
      </c>
      <c r="B27" s="542" t="e">
        <f>'2  DOUBLES ET DOUBLES MIXTES'!#REF!</f>
        <v>#REF!</v>
      </c>
      <c r="C27" s="555"/>
      <c r="D27" s="544" t="e">
        <f>+'2  DOUBLES ET DOUBLES MIXTES'!#REF!</f>
        <v>#REF!</v>
      </c>
      <c r="E27" s="545" t="e">
        <f t="shared" si="0"/>
        <v>#REF!</v>
      </c>
      <c r="F27" s="546"/>
      <c r="G27" s="547" t="e">
        <f>IF(A27="","",VLOOKUP(A27,[0]!LT,2))</f>
        <v>#REF!</v>
      </c>
      <c r="H27" s="548" t="e">
        <f>IF(A27="","",VLOOKUP(A27,[0]!LT,3))</f>
        <v>#REF!</v>
      </c>
      <c r="I27" s="549" t="e">
        <f>IF(A27="","",VLOOKUP(A27,[0]!LT,5))</f>
        <v>#REF!</v>
      </c>
      <c r="J27" s="556"/>
      <c r="K27" s="547" t="e">
        <f>IF(B27="","",VLOOKUP(B27,[0]!LT,2))</f>
        <v>#REF!</v>
      </c>
      <c r="L27" s="548" t="e">
        <f>IF(B27="","",VLOOKUP(B27,[0]!LT,3))</f>
        <v>#REF!</v>
      </c>
      <c r="M27" s="551" t="e">
        <f>IF(B27="","",VLOOKUP(B27,[0]!LT,5))</f>
        <v>#REF!</v>
      </c>
      <c r="N27" s="552" t="e">
        <f>IF(A27="","",VLOOKUP(A27,[0]!LT,4))</f>
        <v>#REF!</v>
      </c>
      <c r="O27" s="553" t="e">
        <f>IF(A27="","",VLOOKUP(A27,[0]!LT,8))</f>
        <v>#REF!</v>
      </c>
      <c r="P27" s="553" t="e">
        <f>IF(B27="","",VLOOKUP(B27,[0]!LT,8))</f>
        <v>#REF!</v>
      </c>
      <c r="Q27" s="554" t="e">
        <f t="array" ref="Q27">IF(I27:M27="","",SUM(I27+M27))</f>
        <v>#REF!</v>
      </c>
      <c r="R27" s="552" t="e">
        <f>IF(B27="","",VLOOKUP(B27,[0]!LT,4))</f>
        <v>#REF!</v>
      </c>
      <c r="S27" s="554" t="e">
        <f t="shared" si="1"/>
        <v>#REF!</v>
      </c>
      <c r="T27" s="266">
        <v>20</v>
      </c>
      <c r="U27" s="157" t="e">
        <f t="shared" si="2"/>
        <v>#REF!</v>
      </c>
      <c r="V27" s="75" t="e">
        <f t="shared" si="3"/>
        <v>#REF!</v>
      </c>
      <c r="W27" s="75" t="e">
        <f t="shared" si="4"/>
        <v>#REF!</v>
      </c>
      <c r="X27" s="75" t="e">
        <f t="shared" si="5"/>
        <v>#REF!</v>
      </c>
      <c r="Y27" s="157" t="e">
        <f t="shared" si="6"/>
        <v>#REF!</v>
      </c>
      <c r="Z27" s="75" t="e">
        <f t="shared" si="7"/>
        <v>#REF!</v>
      </c>
      <c r="AA27" s="75" t="e">
        <f t="shared" si="8"/>
        <v>#REF!</v>
      </c>
      <c r="AB27" s="75" t="e">
        <f t="shared" si="9"/>
        <v>#REF!</v>
      </c>
    </row>
    <row r="28" spans="1:28" ht="18" customHeight="1" x14ac:dyDescent="0.4">
      <c r="A28" s="542" t="e">
        <f>'2  DOUBLES ET DOUBLES MIXTES'!#REF!</f>
        <v>#REF!</v>
      </c>
      <c r="B28" s="542" t="e">
        <f>'2  DOUBLES ET DOUBLES MIXTES'!#REF!</f>
        <v>#REF!</v>
      </c>
      <c r="C28" s="555"/>
      <c r="D28" s="544" t="e">
        <f>+'2  DOUBLES ET DOUBLES MIXTES'!#REF!</f>
        <v>#REF!</v>
      </c>
      <c r="E28" s="545" t="e">
        <f t="shared" si="0"/>
        <v>#REF!</v>
      </c>
      <c r="F28" s="546"/>
      <c r="G28" s="547" t="e">
        <f>IF(A28="","",VLOOKUP(A28,[0]!LT,2))</f>
        <v>#REF!</v>
      </c>
      <c r="H28" s="548" t="e">
        <f>IF(A28="","",VLOOKUP(A28,[0]!LT,3))</f>
        <v>#REF!</v>
      </c>
      <c r="I28" s="549" t="e">
        <f>IF(A28="","",VLOOKUP(A28,[0]!LT,5))</f>
        <v>#REF!</v>
      </c>
      <c r="J28" s="556"/>
      <c r="K28" s="547" t="e">
        <f>IF(B28="","",VLOOKUP(B28,[0]!LT,2))</f>
        <v>#REF!</v>
      </c>
      <c r="L28" s="548" t="e">
        <f>IF(B28="","",VLOOKUP(B28,[0]!LT,3))</f>
        <v>#REF!</v>
      </c>
      <c r="M28" s="551" t="e">
        <f>IF(B28="","",VLOOKUP(B28,[0]!LT,5))</f>
        <v>#REF!</v>
      </c>
      <c r="N28" s="552" t="e">
        <f>IF(A28="","",VLOOKUP(A28,[0]!LT,4))</f>
        <v>#REF!</v>
      </c>
      <c r="O28" s="553" t="e">
        <f>IF(A28="","",VLOOKUP(A28,[0]!LT,8))</f>
        <v>#REF!</v>
      </c>
      <c r="P28" s="553" t="e">
        <f>IF(B28="","",VLOOKUP(B28,[0]!LT,8))</f>
        <v>#REF!</v>
      </c>
      <c r="Q28" s="554" t="e">
        <f t="array" ref="Q28">IF(I28:M28="","",SUM(I28+M28))</f>
        <v>#REF!</v>
      </c>
      <c r="R28" s="552" t="e">
        <f>IF(B28="","",VLOOKUP(B28,[0]!LT,4))</f>
        <v>#REF!</v>
      </c>
      <c r="S28" s="554" t="e">
        <f t="shared" si="1"/>
        <v>#REF!</v>
      </c>
      <c r="T28" s="266">
        <v>21</v>
      </c>
      <c r="U28" s="157" t="e">
        <f t="shared" si="2"/>
        <v>#REF!</v>
      </c>
      <c r="V28" s="75" t="e">
        <f t="shared" si="3"/>
        <v>#REF!</v>
      </c>
      <c r="W28" s="75" t="e">
        <f t="shared" si="4"/>
        <v>#REF!</v>
      </c>
      <c r="X28" s="75" t="e">
        <f t="shared" si="5"/>
        <v>#REF!</v>
      </c>
      <c r="Y28" s="157" t="e">
        <f t="shared" si="6"/>
        <v>#REF!</v>
      </c>
      <c r="Z28" s="75" t="e">
        <f t="shared" si="7"/>
        <v>#REF!</v>
      </c>
      <c r="AA28" s="75" t="e">
        <f t="shared" si="8"/>
        <v>#REF!</v>
      </c>
      <c r="AB28" s="75" t="e">
        <f t="shared" si="9"/>
        <v>#REF!</v>
      </c>
    </row>
    <row r="29" spans="1:28" ht="18" customHeight="1" x14ac:dyDescent="0.4">
      <c r="A29" s="542" t="e">
        <f>'2  DOUBLES ET DOUBLES MIXTES'!#REF!</f>
        <v>#REF!</v>
      </c>
      <c r="B29" s="542" t="e">
        <f>'2  DOUBLES ET DOUBLES MIXTES'!#REF!</f>
        <v>#REF!</v>
      </c>
      <c r="C29" s="555"/>
      <c r="D29" s="544" t="e">
        <f>+'2  DOUBLES ET DOUBLES MIXTES'!#REF!</f>
        <v>#REF!</v>
      </c>
      <c r="E29" s="545" t="e">
        <f t="shared" si="0"/>
        <v>#REF!</v>
      </c>
      <c r="F29" s="546"/>
      <c r="G29" s="547" t="e">
        <f>IF(A29="","",VLOOKUP(A29,[0]!LT,2))</f>
        <v>#REF!</v>
      </c>
      <c r="H29" s="548" t="e">
        <f>IF(A29="","",VLOOKUP(A29,[0]!LT,3))</f>
        <v>#REF!</v>
      </c>
      <c r="I29" s="549" t="e">
        <f>IF(A29="","",VLOOKUP(A29,[0]!LT,5))</f>
        <v>#REF!</v>
      </c>
      <c r="J29" s="556"/>
      <c r="K29" s="547" t="e">
        <f>IF(B29="","",VLOOKUP(B29,[0]!LT,2))</f>
        <v>#REF!</v>
      </c>
      <c r="L29" s="548" t="e">
        <f>IF(B29="","",VLOOKUP(B29,[0]!LT,3))</f>
        <v>#REF!</v>
      </c>
      <c r="M29" s="551" t="e">
        <f>IF(B29="","",VLOOKUP(B29,[0]!LT,5))</f>
        <v>#REF!</v>
      </c>
      <c r="N29" s="552" t="e">
        <f>IF(A29="","",VLOOKUP(A29,[0]!LT,4))</f>
        <v>#REF!</v>
      </c>
      <c r="O29" s="553" t="e">
        <f>IF(A29="","",VLOOKUP(A29,[0]!LT,8))</f>
        <v>#REF!</v>
      </c>
      <c r="P29" s="553" t="e">
        <f>IF(B29="","",VLOOKUP(B29,[0]!LT,8))</f>
        <v>#REF!</v>
      </c>
      <c r="Q29" s="554" t="e">
        <f t="array" ref="Q29">IF(I29:M29="","",SUM(I29+M29))</f>
        <v>#REF!</v>
      </c>
      <c r="R29" s="552" t="e">
        <f>IF(B29="","",VLOOKUP(B29,[0]!LT,4))</f>
        <v>#REF!</v>
      </c>
      <c r="S29" s="554" t="e">
        <f t="shared" si="1"/>
        <v>#REF!</v>
      </c>
      <c r="T29" s="266">
        <v>22</v>
      </c>
      <c r="U29" s="157" t="e">
        <f t="shared" si="2"/>
        <v>#REF!</v>
      </c>
      <c r="V29" s="75" t="e">
        <f t="shared" si="3"/>
        <v>#REF!</v>
      </c>
      <c r="W29" s="75" t="e">
        <f t="shared" si="4"/>
        <v>#REF!</v>
      </c>
      <c r="X29" s="75" t="e">
        <f t="shared" si="5"/>
        <v>#REF!</v>
      </c>
      <c r="Y29" s="157" t="e">
        <f t="shared" si="6"/>
        <v>#REF!</v>
      </c>
      <c r="Z29" s="75" t="e">
        <f t="shared" si="7"/>
        <v>#REF!</v>
      </c>
      <c r="AA29" s="75" t="e">
        <f t="shared" si="8"/>
        <v>#REF!</v>
      </c>
      <c r="AB29" s="75" t="e">
        <f t="shared" si="9"/>
        <v>#REF!</v>
      </c>
    </row>
    <row r="30" spans="1:28" ht="18" customHeight="1" x14ac:dyDescent="0.4">
      <c r="A30" s="542" t="e">
        <f>'2  DOUBLES ET DOUBLES MIXTES'!#REF!</f>
        <v>#REF!</v>
      </c>
      <c r="B30" s="542" t="e">
        <f>'2  DOUBLES ET DOUBLES MIXTES'!#REF!</f>
        <v>#REF!</v>
      </c>
      <c r="C30" s="555"/>
      <c r="D30" s="544" t="e">
        <f>+'2  DOUBLES ET DOUBLES MIXTES'!#REF!</f>
        <v>#REF!</v>
      </c>
      <c r="E30" s="545" t="e">
        <f t="shared" si="0"/>
        <v>#REF!</v>
      </c>
      <c r="F30" s="546"/>
      <c r="G30" s="547" t="e">
        <f>IF(A30="","",VLOOKUP(A30,[0]!LT,2))</f>
        <v>#REF!</v>
      </c>
      <c r="H30" s="548" t="e">
        <f>IF(A30="","",VLOOKUP(A30,[0]!LT,3))</f>
        <v>#REF!</v>
      </c>
      <c r="I30" s="549" t="e">
        <f>IF(A30="","",VLOOKUP(A30,[0]!LT,5))</f>
        <v>#REF!</v>
      </c>
      <c r="J30" s="556"/>
      <c r="K30" s="547" t="e">
        <f>IF(B30="","",VLOOKUP(B30,[0]!LT,2))</f>
        <v>#REF!</v>
      </c>
      <c r="L30" s="548" t="e">
        <f>IF(B30="","",VLOOKUP(B30,[0]!LT,3))</f>
        <v>#REF!</v>
      </c>
      <c r="M30" s="551" t="e">
        <f>IF(B30="","",VLOOKUP(B30,[0]!LT,5))</f>
        <v>#REF!</v>
      </c>
      <c r="N30" s="552" t="e">
        <f>IF(A30="","",VLOOKUP(A30,[0]!LT,4))</f>
        <v>#REF!</v>
      </c>
      <c r="O30" s="553" t="e">
        <f>IF(A30="","",VLOOKUP(A30,[0]!LT,8))</f>
        <v>#REF!</v>
      </c>
      <c r="P30" s="553" t="e">
        <f>IF(B30="","",VLOOKUP(B30,[0]!LT,8))</f>
        <v>#REF!</v>
      </c>
      <c r="Q30" s="554" t="e">
        <f t="array" ref="Q30">IF(I30:M30="","",SUM(I30+M30))</f>
        <v>#REF!</v>
      </c>
      <c r="R30" s="552" t="e">
        <f>IF(B30="","",VLOOKUP(B30,[0]!LT,4))</f>
        <v>#REF!</v>
      </c>
      <c r="S30" s="554" t="e">
        <f t="shared" si="1"/>
        <v>#REF!</v>
      </c>
      <c r="T30" s="266">
        <v>23</v>
      </c>
      <c r="U30" s="157" t="e">
        <f t="shared" si="2"/>
        <v>#REF!</v>
      </c>
      <c r="V30" s="75" t="e">
        <f t="shared" si="3"/>
        <v>#REF!</v>
      </c>
      <c r="W30" s="75" t="e">
        <f t="shared" si="4"/>
        <v>#REF!</v>
      </c>
      <c r="X30" s="75" t="e">
        <f t="shared" si="5"/>
        <v>#REF!</v>
      </c>
      <c r="Y30" s="157" t="e">
        <f t="shared" si="6"/>
        <v>#REF!</v>
      </c>
      <c r="Z30" s="75" t="e">
        <f t="shared" si="7"/>
        <v>#REF!</v>
      </c>
      <c r="AA30" s="75" t="e">
        <f t="shared" si="8"/>
        <v>#REF!</v>
      </c>
      <c r="AB30" s="75" t="e">
        <f t="shared" si="9"/>
        <v>#REF!</v>
      </c>
    </row>
    <row r="31" spans="1:28" ht="18" customHeight="1" x14ac:dyDescent="0.4">
      <c r="A31" s="542" t="e">
        <f>'2  DOUBLES ET DOUBLES MIXTES'!#REF!</f>
        <v>#REF!</v>
      </c>
      <c r="B31" s="542" t="e">
        <f>'2  DOUBLES ET DOUBLES MIXTES'!#REF!</f>
        <v>#REF!</v>
      </c>
      <c r="C31" s="555"/>
      <c r="D31" s="544" t="e">
        <f>+'2  DOUBLES ET DOUBLES MIXTES'!#REF!</f>
        <v>#REF!</v>
      </c>
      <c r="E31" s="545" t="e">
        <f t="shared" si="0"/>
        <v>#REF!</v>
      </c>
      <c r="F31" s="546"/>
      <c r="G31" s="547" t="e">
        <f>IF(A31="","",VLOOKUP(A31,[0]!LT,2))</f>
        <v>#REF!</v>
      </c>
      <c r="H31" s="548" t="e">
        <f>IF(A31="","",VLOOKUP(A31,[0]!LT,3))</f>
        <v>#REF!</v>
      </c>
      <c r="I31" s="549" t="e">
        <f>IF(A31="","",VLOOKUP(A31,[0]!LT,5))</f>
        <v>#REF!</v>
      </c>
      <c r="J31" s="556"/>
      <c r="K31" s="547" t="e">
        <f>IF(B31="","",VLOOKUP(B31,[0]!LT,2))</f>
        <v>#REF!</v>
      </c>
      <c r="L31" s="548" t="e">
        <f>IF(B31="","",VLOOKUP(B31,[0]!LT,3))</f>
        <v>#REF!</v>
      </c>
      <c r="M31" s="551" t="e">
        <f>IF(B31="","",VLOOKUP(B31,[0]!LT,5))</f>
        <v>#REF!</v>
      </c>
      <c r="N31" s="552" t="e">
        <f>IF(A31="","",VLOOKUP(A31,[0]!LT,4))</f>
        <v>#REF!</v>
      </c>
      <c r="O31" s="553" t="e">
        <f>IF(A31="","",VLOOKUP(A31,[0]!LT,8))</f>
        <v>#REF!</v>
      </c>
      <c r="P31" s="553" t="e">
        <f>IF(B31="","",VLOOKUP(B31,[0]!LT,8))</f>
        <v>#REF!</v>
      </c>
      <c r="Q31" s="554" t="e">
        <f t="array" ref="Q31">IF(I31:M31="","",SUM(I31+M31))</f>
        <v>#REF!</v>
      </c>
      <c r="R31" s="552" t="e">
        <f>IF(B31="","",VLOOKUP(B31,[0]!LT,4))</f>
        <v>#REF!</v>
      </c>
      <c r="S31" s="554" t="e">
        <f t="shared" si="1"/>
        <v>#REF!</v>
      </c>
      <c r="T31" s="266">
        <v>24</v>
      </c>
      <c r="U31" s="157" t="e">
        <f t="shared" si="2"/>
        <v>#REF!</v>
      </c>
      <c r="V31" s="75" t="e">
        <f t="shared" si="3"/>
        <v>#REF!</v>
      </c>
      <c r="W31" s="75" t="e">
        <f t="shared" si="4"/>
        <v>#REF!</v>
      </c>
      <c r="X31" s="75" t="e">
        <f t="shared" si="5"/>
        <v>#REF!</v>
      </c>
      <c r="Y31" s="157" t="e">
        <f t="shared" si="6"/>
        <v>#REF!</v>
      </c>
      <c r="Z31" s="75" t="e">
        <f t="shared" si="7"/>
        <v>#REF!</v>
      </c>
      <c r="AA31" s="75" t="e">
        <f t="shared" si="8"/>
        <v>#REF!</v>
      </c>
      <c r="AB31" s="75" t="e">
        <f t="shared" si="9"/>
        <v>#REF!</v>
      </c>
    </row>
    <row r="32" spans="1:28" ht="18" customHeight="1" x14ac:dyDescent="0.4">
      <c r="A32" s="542" t="e">
        <f>'2  DOUBLES ET DOUBLES MIXTES'!#REF!</f>
        <v>#REF!</v>
      </c>
      <c r="B32" s="542" t="e">
        <f>'2  DOUBLES ET DOUBLES MIXTES'!#REF!</f>
        <v>#REF!</v>
      </c>
      <c r="C32" s="555"/>
      <c r="D32" s="544" t="e">
        <f>+'2  DOUBLES ET DOUBLES MIXTES'!#REF!</f>
        <v>#REF!</v>
      </c>
      <c r="E32" s="545" t="e">
        <f t="shared" si="0"/>
        <v>#REF!</v>
      </c>
      <c r="F32" s="546"/>
      <c r="G32" s="547" t="e">
        <f>IF(A32="","",VLOOKUP(A32,[0]!LT,2))</f>
        <v>#REF!</v>
      </c>
      <c r="H32" s="548" t="e">
        <f>IF(A32="","",VLOOKUP(A32,[0]!LT,3))</f>
        <v>#REF!</v>
      </c>
      <c r="I32" s="549" t="e">
        <f>IF(A32="","",VLOOKUP(A32,[0]!LT,5))</f>
        <v>#REF!</v>
      </c>
      <c r="J32" s="556"/>
      <c r="K32" s="547" t="e">
        <f>IF(B32="","",VLOOKUP(B32,[0]!LT,2))</f>
        <v>#REF!</v>
      </c>
      <c r="L32" s="548" t="e">
        <f>IF(B32="","",VLOOKUP(B32,[0]!LT,3))</f>
        <v>#REF!</v>
      </c>
      <c r="M32" s="551" t="e">
        <f>IF(B32="","",VLOOKUP(B32,[0]!LT,5))</f>
        <v>#REF!</v>
      </c>
      <c r="N32" s="552" t="e">
        <f>IF(A32="","",VLOOKUP(A32,[0]!LT,4))</f>
        <v>#REF!</v>
      </c>
      <c r="O32" s="553" t="e">
        <f>IF(A32="","",VLOOKUP(A32,[0]!LT,8))</f>
        <v>#REF!</v>
      </c>
      <c r="P32" s="553" t="e">
        <f>IF(B32="","",VLOOKUP(B32,[0]!LT,8))</f>
        <v>#REF!</v>
      </c>
      <c r="Q32" s="554" t="e">
        <f t="array" ref="Q32">IF(I32:M32="","",SUM(I32+M32))</f>
        <v>#REF!</v>
      </c>
      <c r="R32" s="552" t="e">
        <f>IF(B32="","",VLOOKUP(B32,[0]!LT,4))</f>
        <v>#REF!</v>
      </c>
      <c r="S32" s="554" t="e">
        <f t="shared" si="1"/>
        <v>#REF!</v>
      </c>
      <c r="T32" s="266">
        <v>25</v>
      </c>
      <c r="U32" s="157" t="e">
        <f t="shared" si="2"/>
        <v>#REF!</v>
      </c>
      <c r="V32" s="75" t="e">
        <f t="shared" si="3"/>
        <v>#REF!</v>
      </c>
      <c r="W32" s="75" t="e">
        <f t="shared" si="4"/>
        <v>#REF!</v>
      </c>
      <c r="X32" s="75" t="e">
        <f t="shared" si="5"/>
        <v>#REF!</v>
      </c>
      <c r="Y32" s="157" t="e">
        <f t="shared" si="6"/>
        <v>#REF!</v>
      </c>
      <c r="Z32" s="75" t="e">
        <f t="shared" si="7"/>
        <v>#REF!</v>
      </c>
      <c r="AA32" s="75" t="e">
        <f t="shared" si="8"/>
        <v>#REF!</v>
      </c>
      <c r="AB32" s="75" t="e">
        <f t="shared" si="9"/>
        <v>#REF!</v>
      </c>
    </row>
    <row r="33" spans="1:28" ht="18" customHeight="1" x14ac:dyDescent="0.4">
      <c r="A33" s="542" t="e">
        <f>'2  DOUBLES ET DOUBLES MIXTES'!#REF!</f>
        <v>#REF!</v>
      </c>
      <c r="B33" s="542" t="e">
        <f>'2  DOUBLES ET DOUBLES MIXTES'!#REF!</f>
        <v>#REF!</v>
      </c>
      <c r="C33" s="555"/>
      <c r="D33" s="544" t="e">
        <f>+'2  DOUBLES ET DOUBLES MIXTES'!#REF!</f>
        <v>#REF!</v>
      </c>
      <c r="E33" s="545" t="e">
        <f t="shared" si="0"/>
        <v>#REF!</v>
      </c>
      <c r="F33" s="546"/>
      <c r="G33" s="547" t="e">
        <f>IF(A33="","",VLOOKUP(A33,[0]!LT,2))</f>
        <v>#REF!</v>
      </c>
      <c r="H33" s="548" t="e">
        <f>IF(A33="","",VLOOKUP(A33,[0]!LT,3))</f>
        <v>#REF!</v>
      </c>
      <c r="I33" s="549" t="e">
        <f>IF(A33="","",VLOOKUP(A33,[0]!LT,5))</f>
        <v>#REF!</v>
      </c>
      <c r="J33" s="556"/>
      <c r="K33" s="547" t="e">
        <f>IF(B33="","",VLOOKUP(B33,[0]!LT,2))</f>
        <v>#REF!</v>
      </c>
      <c r="L33" s="548" t="e">
        <f>IF(B33="","",VLOOKUP(B33,[0]!LT,3))</f>
        <v>#REF!</v>
      </c>
      <c r="M33" s="551" t="e">
        <f>IF(B33="","",VLOOKUP(B33,[0]!LT,5))</f>
        <v>#REF!</v>
      </c>
      <c r="N33" s="552" t="e">
        <f>IF(A33="","",VLOOKUP(A33,[0]!LT,4))</f>
        <v>#REF!</v>
      </c>
      <c r="O33" s="553" t="e">
        <f>IF(A33="","",VLOOKUP(A33,[0]!LT,8))</f>
        <v>#REF!</v>
      </c>
      <c r="P33" s="553" t="e">
        <f>IF(B33="","",VLOOKUP(B33,[0]!LT,8))</f>
        <v>#REF!</v>
      </c>
      <c r="Q33" s="554" t="e">
        <f t="array" ref="Q33">IF(I33:M33="","",SUM(I33+M33))</f>
        <v>#REF!</v>
      </c>
      <c r="R33" s="552" t="e">
        <f>IF(B33="","",VLOOKUP(B33,[0]!LT,4))</f>
        <v>#REF!</v>
      </c>
      <c r="S33" s="554" t="e">
        <f t="shared" si="1"/>
        <v>#REF!</v>
      </c>
      <c r="T33" s="266">
        <v>26</v>
      </c>
      <c r="U33" s="157" t="e">
        <f t="shared" si="2"/>
        <v>#REF!</v>
      </c>
      <c r="V33" s="75" t="e">
        <f t="shared" si="3"/>
        <v>#REF!</v>
      </c>
      <c r="W33" s="75" t="e">
        <f t="shared" si="4"/>
        <v>#REF!</v>
      </c>
      <c r="X33" s="75" t="e">
        <f t="shared" si="5"/>
        <v>#REF!</v>
      </c>
      <c r="Y33" s="157" t="e">
        <f t="shared" si="6"/>
        <v>#REF!</v>
      </c>
      <c r="Z33" s="75" t="e">
        <f t="shared" si="7"/>
        <v>#REF!</v>
      </c>
      <c r="AA33" s="75" t="e">
        <f t="shared" si="8"/>
        <v>#REF!</v>
      </c>
      <c r="AB33" s="75" t="e">
        <f t="shared" si="9"/>
        <v>#REF!</v>
      </c>
    </row>
    <row r="34" spans="1:28" ht="18" customHeight="1" x14ac:dyDescent="0.4">
      <c r="A34" s="542" t="e">
        <f>'2  DOUBLES ET DOUBLES MIXTES'!#REF!</f>
        <v>#REF!</v>
      </c>
      <c r="B34" s="542" t="e">
        <f>'2  DOUBLES ET DOUBLES MIXTES'!#REF!</f>
        <v>#REF!</v>
      </c>
      <c r="C34" s="555"/>
      <c r="D34" s="544" t="e">
        <f>+'2  DOUBLES ET DOUBLES MIXTES'!#REF!</f>
        <v>#REF!</v>
      </c>
      <c r="E34" s="545" t="e">
        <f t="shared" si="0"/>
        <v>#REF!</v>
      </c>
      <c r="F34" s="546"/>
      <c r="G34" s="547" t="e">
        <f>IF(A34="","",VLOOKUP(A34,[0]!LT,2))</f>
        <v>#REF!</v>
      </c>
      <c r="H34" s="548" t="e">
        <f>IF(A34="","",VLOOKUP(A34,[0]!LT,3))</f>
        <v>#REF!</v>
      </c>
      <c r="I34" s="549" t="e">
        <f>IF(A34="","",VLOOKUP(A34,[0]!LT,5))</f>
        <v>#REF!</v>
      </c>
      <c r="J34" s="556"/>
      <c r="K34" s="547" t="e">
        <f>IF(B34="","",VLOOKUP(B34,[0]!LT,2))</f>
        <v>#REF!</v>
      </c>
      <c r="L34" s="548" t="e">
        <f>IF(B34="","",VLOOKUP(B34,[0]!LT,3))</f>
        <v>#REF!</v>
      </c>
      <c r="M34" s="551" t="e">
        <f>IF(B34="","",VLOOKUP(B34,[0]!LT,5))</f>
        <v>#REF!</v>
      </c>
      <c r="N34" s="552" t="e">
        <f>IF(A34="","",VLOOKUP(A34,[0]!LT,4))</f>
        <v>#REF!</v>
      </c>
      <c r="O34" s="553" t="e">
        <f>IF(A34="","",VLOOKUP(A34,[0]!LT,8))</f>
        <v>#REF!</v>
      </c>
      <c r="P34" s="553" t="e">
        <f>IF(B34="","",VLOOKUP(B34,[0]!LT,8))</f>
        <v>#REF!</v>
      </c>
      <c r="Q34" s="554" t="e">
        <f t="array" ref="Q34">IF(I34:M34="","",SUM(I34+M34))</f>
        <v>#REF!</v>
      </c>
      <c r="R34" s="552" t="e">
        <f>IF(B34="","",VLOOKUP(B34,[0]!LT,4))</f>
        <v>#REF!</v>
      </c>
      <c r="S34" s="554" t="e">
        <f t="shared" si="1"/>
        <v>#REF!</v>
      </c>
      <c r="T34" s="266">
        <v>27</v>
      </c>
      <c r="U34" s="157" t="e">
        <f t="shared" si="2"/>
        <v>#REF!</v>
      </c>
      <c r="V34" s="75" t="e">
        <f t="shared" si="3"/>
        <v>#REF!</v>
      </c>
      <c r="W34" s="75" t="e">
        <f t="shared" si="4"/>
        <v>#REF!</v>
      </c>
      <c r="X34" s="75" t="e">
        <f t="shared" si="5"/>
        <v>#REF!</v>
      </c>
      <c r="Y34" s="157" t="e">
        <f t="shared" si="6"/>
        <v>#REF!</v>
      </c>
      <c r="Z34" s="75" t="e">
        <f t="shared" si="7"/>
        <v>#REF!</v>
      </c>
      <c r="AA34" s="75" t="e">
        <f t="shared" si="8"/>
        <v>#REF!</v>
      </c>
      <c r="AB34" s="75" t="e">
        <f t="shared" si="9"/>
        <v>#REF!</v>
      </c>
    </row>
    <row r="35" spans="1:28" ht="18" customHeight="1" x14ac:dyDescent="0.4">
      <c r="A35" s="542" t="e">
        <f>'2  DOUBLES ET DOUBLES MIXTES'!#REF!</f>
        <v>#REF!</v>
      </c>
      <c r="B35" s="542" t="e">
        <f>'2  DOUBLES ET DOUBLES MIXTES'!#REF!</f>
        <v>#REF!</v>
      </c>
      <c r="C35" s="555"/>
      <c r="D35" s="544" t="e">
        <f>+'2  DOUBLES ET DOUBLES MIXTES'!#REF!</f>
        <v>#REF!</v>
      </c>
      <c r="E35" s="545" t="e">
        <f t="shared" si="0"/>
        <v>#REF!</v>
      </c>
      <c r="F35" s="546"/>
      <c r="G35" s="547" t="e">
        <f>IF(A35="","",VLOOKUP(A35,[0]!LT,2))</f>
        <v>#REF!</v>
      </c>
      <c r="H35" s="548" t="e">
        <f>IF(A35="","",VLOOKUP(A35,[0]!LT,3))</f>
        <v>#REF!</v>
      </c>
      <c r="I35" s="549" t="e">
        <f>IF(A35="","",VLOOKUP(A35,[0]!LT,5))</f>
        <v>#REF!</v>
      </c>
      <c r="J35" s="556"/>
      <c r="K35" s="547" t="e">
        <f>IF(B35="","",VLOOKUP(B35,[0]!LT,2))</f>
        <v>#REF!</v>
      </c>
      <c r="L35" s="548" t="e">
        <f>IF(B35="","",VLOOKUP(B35,[0]!LT,3))</f>
        <v>#REF!</v>
      </c>
      <c r="M35" s="551" t="e">
        <f>IF(B35="","",VLOOKUP(B35,[0]!LT,5))</f>
        <v>#REF!</v>
      </c>
      <c r="N35" s="552" t="e">
        <f>IF(A35="","",VLOOKUP(A35,[0]!LT,4))</f>
        <v>#REF!</v>
      </c>
      <c r="O35" s="553" t="e">
        <f>IF(A35="","",VLOOKUP(A35,[0]!LT,8))</f>
        <v>#REF!</v>
      </c>
      <c r="P35" s="553" t="e">
        <f>IF(B35="","",VLOOKUP(B35,[0]!LT,8))</f>
        <v>#REF!</v>
      </c>
      <c r="Q35" s="554" t="e">
        <f t="array" ref="Q35">IF(I35:M35="","",SUM(I35+M35))</f>
        <v>#REF!</v>
      </c>
      <c r="R35" s="552" t="e">
        <f>IF(B35="","",VLOOKUP(B35,[0]!LT,4))</f>
        <v>#REF!</v>
      </c>
      <c r="S35" s="554" t="e">
        <f t="shared" si="1"/>
        <v>#REF!</v>
      </c>
      <c r="T35" s="266">
        <v>28</v>
      </c>
      <c r="U35" s="157" t="e">
        <f t="shared" si="2"/>
        <v>#REF!</v>
      </c>
      <c r="V35" s="75" t="e">
        <f t="shared" si="3"/>
        <v>#REF!</v>
      </c>
      <c r="W35" s="75" t="e">
        <f t="shared" si="4"/>
        <v>#REF!</v>
      </c>
      <c r="X35" s="75" t="e">
        <f t="shared" si="5"/>
        <v>#REF!</v>
      </c>
      <c r="Y35" s="157" t="e">
        <f t="shared" si="6"/>
        <v>#REF!</v>
      </c>
      <c r="Z35" s="75" t="e">
        <f t="shared" si="7"/>
        <v>#REF!</v>
      </c>
      <c r="AA35" s="75" t="e">
        <f t="shared" si="8"/>
        <v>#REF!</v>
      </c>
      <c r="AB35" s="75" t="e">
        <f t="shared" si="9"/>
        <v>#REF!</v>
      </c>
    </row>
    <row r="36" spans="1:28" ht="18" customHeight="1" x14ac:dyDescent="0.4">
      <c r="A36" s="542" t="e">
        <f>'2  DOUBLES ET DOUBLES MIXTES'!#REF!</f>
        <v>#REF!</v>
      </c>
      <c r="B36" s="542" t="e">
        <f>'2  DOUBLES ET DOUBLES MIXTES'!#REF!</f>
        <v>#REF!</v>
      </c>
      <c r="C36" s="555"/>
      <c r="D36" s="544" t="e">
        <f>+'2  DOUBLES ET DOUBLES MIXTES'!#REF!</f>
        <v>#REF!</v>
      </c>
      <c r="E36" s="545" t="e">
        <f t="shared" si="0"/>
        <v>#REF!</v>
      </c>
      <c r="F36" s="546"/>
      <c r="G36" s="547" t="e">
        <f>IF(A36="","",VLOOKUP(A36,[0]!LT,2))</f>
        <v>#REF!</v>
      </c>
      <c r="H36" s="548" t="e">
        <f>IF(A36="","",VLOOKUP(A36,[0]!LT,3))</f>
        <v>#REF!</v>
      </c>
      <c r="I36" s="549" t="e">
        <f>IF(A36="","",VLOOKUP(A36,[0]!LT,5))</f>
        <v>#REF!</v>
      </c>
      <c r="J36" s="556"/>
      <c r="K36" s="547" t="e">
        <f>IF(B36="","",VLOOKUP(B36,[0]!LT,2))</f>
        <v>#REF!</v>
      </c>
      <c r="L36" s="548" t="e">
        <f>IF(B36="","",VLOOKUP(B36,[0]!LT,3))</f>
        <v>#REF!</v>
      </c>
      <c r="M36" s="551" t="e">
        <f>IF(B36="","",VLOOKUP(B36,[0]!LT,5))</f>
        <v>#REF!</v>
      </c>
      <c r="N36" s="552" t="e">
        <f>IF(A36="","",VLOOKUP(A36,[0]!LT,4))</f>
        <v>#REF!</v>
      </c>
      <c r="O36" s="553" t="e">
        <f>IF(A36="","",VLOOKUP(A36,[0]!LT,8))</f>
        <v>#REF!</v>
      </c>
      <c r="P36" s="553" t="e">
        <f>IF(B36="","",VLOOKUP(B36,[0]!LT,8))</f>
        <v>#REF!</v>
      </c>
      <c r="Q36" s="554" t="e">
        <f t="array" ref="Q36">IF(I36:M36="","",SUM(I36+M36))</f>
        <v>#REF!</v>
      </c>
      <c r="R36" s="552" t="e">
        <f>IF(B36="","",VLOOKUP(B36,[0]!LT,4))</f>
        <v>#REF!</v>
      </c>
      <c r="S36" s="554" t="e">
        <f t="shared" si="1"/>
        <v>#REF!</v>
      </c>
      <c r="T36" s="266">
        <v>29</v>
      </c>
      <c r="U36" s="157" t="e">
        <f t="shared" si="2"/>
        <v>#REF!</v>
      </c>
      <c r="V36" s="75" t="e">
        <f t="shared" si="3"/>
        <v>#REF!</v>
      </c>
      <c r="W36" s="75" t="e">
        <f t="shared" si="4"/>
        <v>#REF!</v>
      </c>
      <c r="X36" s="75" t="e">
        <f t="shared" si="5"/>
        <v>#REF!</v>
      </c>
      <c r="Y36" s="157" t="e">
        <f t="shared" si="6"/>
        <v>#REF!</v>
      </c>
      <c r="Z36" s="75" t="e">
        <f t="shared" si="7"/>
        <v>#REF!</v>
      </c>
      <c r="AA36" s="75" t="e">
        <f t="shared" si="8"/>
        <v>#REF!</v>
      </c>
      <c r="AB36" s="75" t="e">
        <f t="shared" si="9"/>
        <v>#REF!</v>
      </c>
    </row>
    <row r="37" spans="1:28" ht="18" customHeight="1" x14ac:dyDescent="0.4">
      <c r="A37" s="542" t="e">
        <f>'2  DOUBLES ET DOUBLES MIXTES'!#REF!</f>
        <v>#REF!</v>
      </c>
      <c r="B37" s="542" t="e">
        <f>'2  DOUBLES ET DOUBLES MIXTES'!#REF!</f>
        <v>#REF!</v>
      </c>
      <c r="C37" s="555"/>
      <c r="D37" s="544" t="e">
        <f>+'2  DOUBLES ET DOUBLES MIXTES'!#REF!</f>
        <v>#REF!</v>
      </c>
      <c r="E37" s="545" t="e">
        <f t="shared" si="0"/>
        <v>#REF!</v>
      </c>
      <c r="F37" s="546"/>
      <c r="G37" s="547" t="e">
        <f>IF(A37="","",VLOOKUP(A37,[0]!LT,2))</f>
        <v>#REF!</v>
      </c>
      <c r="H37" s="548" t="e">
        <f>IF(A37="","",VLOOKUP(A37,[0]!LT,3))</f>
        <v>#REF!</v>
      </c>
      <c r="I37" s="549" t="e">
        <f>IF(A37="","",VLOOKUP(A37,[0]!LT,5))</f>
        <v>#REF!</v>
      </c>
      <c r="J37" s="556"/>
      <c r="K37" s="547" t="e">
        <f>IF(B37="","",VLOOKUP(B37,[0]!LT,2))</f>
        <v>#REF!</v>
      </c>
      <c r="L37" s="548" t="e">
        <f>IF(B37="","",VLOOKUP(B37,[0]!LT,3))</f>
        <v>#REF!</v>
      </c>
      <c r="M37" s="551" t="e">
        <f>IF(B37="","",VLOOKUP(B37,[0]!LT,5))</f>
        <v>#REF!</v>
      </c>
      <c r="N37" s="552" t="e">
        <f>IF(A37="","",VLOOKUP(A37,[0]!LT,4))</f>
        <v>#REF!</v>
      </c>
      <c r="O37" s="553" t="e">
        <f>IF(A37="","",VLOOKUP(A37,[0]!LT,8))</f>
        <v>#REF!</v>
      </c>
      <c r="P37" s="553" t="e">
        <f>IF(B37="","",VLOOKUP(B37,[0]!LT,8))</f>
        <v>#REF!</v>
      </c>
      <c r="Q37" s="554" t="e">
        <f t="array" ref="Q37">IF(I37:M37="","",SUM(I37+M37))</f>
        <v>#REF!</v>
      </c>
      <c r="R37" s="552" t="e">
        <f>IF(B37="","",VLOOKUP(B37,[0]!LT,4))</f>
        <v>#REF!</v>
      </c>
      <c r="S37" s="554" t="e">
        <f t="shared" si="1"/>
        <v>#REF!</v>
      </c>
      <c r="T37" s="266">
        <v>30</v>
      </c>
      <c r="U37" s="157" t="e">
        <f t="shared" si="2"/>
        <v>#REF!</v>
      </c>
      <c r="V37" s="75" t="e">
        <f t="shared" si="3"/>
        <v>#REF!</v>
      </c>
      <c r="W37" s="75" t="e">
        <f t="shared" si="4"/>
        <v>#REF!</v>
      </c>
      <c r="X37" s="75" t="e">
        <f t="shared" si="5"/>
        <v>#REF!</v>
      </c>
      <c r="Y37" s="157" t="e">
        <f t="shared" si="6"/>
        <v>#REF!</v>
      </c>
      <c r="Z37" s="75" t="e">
        <f t="shared" si="7"/>
        <v>#REF!</v>
      </c>
      <c r="AA37" s="75" t="e">
        <f t="shared" si="8"/>
        <v>#REF!</v>
      </c>
      <c r="AB37" s="75" t="e">
        <f t="shared" si="9"/>
        <v>#REF!</v>
      </c>
    </row>
    <row r="38" spans="1:28" ht="18" customHeight="1" x14ac:dyDescent="0.4">
      <c r="A38" s="542" t="e">
        <f>'2  DOUBLES ET DOUBLES MIXTES'!#REF!</f>
        <v>#REF!</v>
      </c>
      <c r="B38" s="542" t="e">
        <f>'2  DOUBLES ET DOUBLES MIXTES'!#REF!</f>
        <v>#REF!</v>
      </c>
      <c r="C38" s="555"/>
      <c r="D38" s="544" t="e">
        <f>+'2  DOUBLES ET DOUBLES MIXTES'!#REF!</f>
        <v>#REF!</v>
      </c>
      <c r="E38" s="545" t="e">
        <f t="shared" si="0"/>
        <v>#REF!</v>
      </c>
      <c r="F38" s="546"/>
      <c r="G38" s="547" t="e">
        <f>IF(A38="","",VLOOKUP(A38,[0]!LT,2))</f>
        <v>#REF!</v>
      </c>
      <c r="H38" s="548" t="e">
        <f>IF(A38="","",VLOOKUP(A38,[0]!LT,3))</f>
        <v>#REF!</v>
      </c>
      <c r="I38" s="549" t="e">
        <f>IF(A38="","",VLOOKUP(A38,[0]!LT,5))</f>
        <v>#REF!</v>
      </c>
      <c r="J38" s="556"/>
      <c r="K38" s="547" t="e">
        <f>IF(B38="","",VLOOKUP(B38,[0]!LT,2))</f>
        <v>#REF!</v>
      </c>
      <c r="L38" s="548" t="e">
        <f>IF(B38="","",VLOOKUP(B38,[0]!LT,3))</f>
        <v>#REF!</v>
      </c>
      <c r="M38" s="551" t="e">
        <f>IF(B38="","",VLOOKUP(B38,[0]!LT,5))</f>
        <v>#REF!</v>
      </c>
      <c r="N38" s="552" t="e">
        <f>IF(A38="","",VLOOKUP(A38,[0]!LT,4))</f>
        <v>#REF!</v>
      </c>
      <c r="O38" s="553" t="e">
        <f>IF(A38="","",VLOOKUP(A38,[0]!LT,8))</f>
        <v>#REF!</v>
      </c>
      <c r="P38" s="553" t="e">
        <f>IF(B38="","",VLOOKUP(B38,[0]!LT,8))</f>
        <v>#REF!</v>
      </c>
      <c r="Q38" s="554" t="e">
        <f t="array" ref="Q38">IF(I38:M38="","",SUM(I38+M38))</f>
        <v>#REF!</v>
      </c>
      <c r="R38" s="552" t="e">
        <f>IF(B38="","",VLOOKUP(B38,[0]!LT,4))</f>
        <v>#REF!</v>
      </c>
      <c r="S38" s="554" t="e">
        <f t="shared" si="1"/>
        <v>#REF!</v>
      </c>
      <c r="T38" s="266">
        <v>31</v>
      </c>
      <c r="U38" s="157" t="e">
        <f t="shared" si="2"/>
        <v>#REF!</v>
      </c>
      <c r="V38" s="75" t="e">
        <f t="shared" si="3"/>
        <v>#REF!</v>
      </c>
      <c r="W38" s="75" t="e">
        <f t="shared" si="4"/>
        <v>#REF!</v>
      </c>
      <c r="X38" s="75" t="e">
        <f t="shared" si="5"/>
        <v>#REF!</v>
      </c>
      <c r="Y38" s="157" t="e">
        <f t="shared" si="6"/>
        <v>#REF!</v>
      </c>
      <c r="Z38" s="75" t="e">
        <f t="shared" si="7"/>
        <v>#REF!</v>
      </c>
      <c r="AA38" s="75" t="e">
        <f t="shared" si="8"/>
        <v>#REF!</v>
      </c>
      <c r="AB38" s="75" t="e">
        <f t="shared" si="9"/>
        <v>#REF!</v>
      </c>
    </row>
    <row r="39" spans="1:28" ht="18" customHeight="1" x14ac:dyDescent="0.4">
      <c r="A39" s="542" t="e">
        <f>'2  DOUBLES ET DOUBLES MIXTES'!#REF!</f>
        <v>#REF!</v>
      </c>
      <c r="B39" s="542" t="e">
        <f>'2  DOUBLES ET DOUBLES MIXTES'!#REF!</f>
        <v>#REF!</v>
      </c>
      <c r="C39" s="555"/>
      <c r="D39" s="544" t="e">
        <f>+'2  DOUBLES ET DOUBLES MIXTES'!#REF!</f>
        <v>#REF!</v>
      </c>
      <c r="E39" s="545" t="e">
        <f t="shared" si="0"/>
        <v>#REF!</v>
      </c>
      <c r="F39" s="546"/>
      <c r="G39" s="547" t="e">
        <f>IF(A39="","",VLOOKUP(A39,[0]!LT,2))</f>
        <v>#REF!</v>
      </c>
      <c r="H39" s="548" t="e">
        <f>IF(A39="","",VLOOKUP(A39,[0]!LT,3))</f>
        <v>#REF!</v>
      </c>
      <c r="I39" s="549" t="e">
        <f>IF(A39="","",VLOOKUP(A39,[0]!LT,5))</f>
        <v>#REF!</v>
      </c>
      <c r="J39" s="556"/>
      <c r="K39" s="547" t="e">
        <f>IF(B39="","",VLOOKUP(B39,[0]!LT,2))</f>
        <v>#REF!</v>
      </c>
      <c r="L39" s="548" t="e">
        <f>IF(B39="","",VLOOKUP(B39,[0]!LT,3))</f>
        <v>#REF!</v>
      </c>
      <c r="M39" s="551" t="e">
        <f>IF(B39="","",VLOOKUP(B39,[0]!LT,5))</f>
        <v>#REF!</v>
      </c>
      <c r="N39" s="552" t="e">
        <f>IF(A39="","",VLOOKUP(A39,[0]!LT,4))</f>
        <v>#REF!</v>
      </c>
      <c r="O39" s="553" t="e">
        <f>IF(A39="","",VLOOKUP(A39,[0]!LT,8))</f>
        <v>#REF!</v>
      </c>
      <c r="P39" s="553" t="e">
        <f>IF(B39="","",VLOOKUP(B39,[0]!LT,8))</f>
        <v>#REF!</v>
      </c>
      <c r="Q39" s="554" t="e">
        <f t="array" ref="Q39">IF(I39:M39="","",SUM(I39+M39))</f>
        <v>#REF!</v>
      </c>
      <c r="R39" s="552" t="e">
        <f>IF(B39="","",VLOOKUP(B39,[0]!LT,4))</f>
        <v>#REF!</v>
      </c>
      <c r="S39" s="554" t="e">
        <f t="shared" si="1"/>
        <v>#REF!</v>
      </c>
      <c r="T39" s="266">
        <v>32</v>
      </c>
      <c r="U39" s="157" t="e">
        <f t="shared" si="2"/>
        <v>#REF!</v>
      </c>
      <c r="V39" s="75" t="e">
        <f t="shared" si="3"/>
        <v>#REF!</v>
      </c>
      <c r="W39" s="75" t="e">
        <f t="shared" si="4"/>
        <v>#REF!</v>
      </c>
      <c r="X39" s="75" t="e">
        <f t="shared" si="5"/>
        <v>#REF!</v>
      </c>
      <c r="Y39" s="157" t="e">
        <f t="shared" si="6"/>
        <v>#REF!</v>
      </c>
      <c r="Z39" s="75" t="e">
        <f t="shared" si="7"/>
        <v>#REF!</v>
      </c>
      <c r="AA39" s="75" t="e">
        <f t="shared" si="8"/>
        <v>#REF!</v>
      </c>
      <c r="AB39" s="75" t="e">
        <f t="shared" si="9"/>
        <v>#REF!</v>
      </c>
    </row>
    <row r="40" spans="1:28" ht="18" customHeight="1" x14ac:dyDescent="0.4">
      <c r="A40" s="542" t="e">
        <f>'2  DOUBLES ET DOUBLES MIXTES'!#REF!</f>
        <v>#REF!</v>
      </c>
      <c r="B40" s="542" t="e">
        <f>'2  DOUBLES ET DOUBLES MIXTES'!#REF!</f>
        <v>#REF!</v>
      </c>
      <c r="C40" s="555"/>
      <c r="D40" s="544" t="e">
        <f>+'2  DOUBLES ET DOUBLES MIXTES'!#REF!</f>
        <v>#REF!</v>
      </c>
      <c r="E40" s="545" t="e">
        <f t="shared" si="0"/>
        <v>#REF!</v>
      </c>
      <c r="F40" s="546"/>
      <c r="G40" s="547" t="e">
        <f>IF(A40="","",VLOOKUP(A40,[0]!LT,2))</f>
        <v>#REF!</v>
      </c>
      <c r="H40" s="548" t="e">
        <f>IF(A40="","",VLOOKUP(A40,[0]!LT,3))</f>
        <v>#REF!</v>
      </c>
      <c r="I40" s="549" t="e">
        <f>IF(A40="","",VLOOKUP(A40,[0]!LT,5))</f>
        <v>#REF!</v>
      </c>
      <c r="J40" s="556"/>
      <c r="K40" s="547" t="e">
        <f>IF(B40="","",VLOOKUP(B40,[0]!LT,2))</f>
        <v>#REF!</v>
      </c>
      <c r="L40" s="548" t="e">
        <f>IF(B40="","",VLOOKUP(B40,[0]!LT,3))</f>
        <v>#REF!</v>
      </c>
      <c r="M40" s="551" t="e">
        <f>IF(B40="","",VLOOKUP(B40,[0]!LT,5))</f>
        <v>#REF!</v>
      </c>
      <c r="N40" s="552" t="e">
        <f>IF(A40="","",VLOOKUP(A40,[0]!LT,4))</f>
        <v>#REF!</v>
      </c>
      <c r="O40" s="553" t="e">
        <f>IF(A40="","",VLOOKUP(A40,[0]!LT,8))</f>
        <v>#REF!</v>
      </c>
      <c r="P40" s="553" t="e">
        <f>IF(B40="","",VLOOKUP(B40,[0]!LT,8))</f>
        <v>#REF!</v>
      </c>
      <c r="Q40" s="554" t="e">
        <f t="array" ref="Q40">IF(I40:M40="","",SUM(I40+M40))</f>
        <v>#REF!</v>
      </c>
      <c r="R40" s="552" t="e">
        <f>IF(B40="","",VLOOKUP(B40,[0]!LT,4))</f>
        <v>#REF!</v>
      </c>
      <c r="S40" s="554" t="e">
        <f t="shared" si="1"/>
        <v>#REF!</v>
      </c>
      <c r="T40" s="266">
        <v>33</v>
      </c>
      <c r="U40" s="157" t="e">
        <f t="shared" si="2"/>
        <v>#REF!</v>
      </c>
      <c r="V40" s="75" t="e">
        <f t="shared" si="3"/>
        <v>#REF!</v>
      </c>
      <c r="W40" s="75" t="e">
        <f t="shared" si="4"/>
        <v>#REF!</v>
      </c>
      <c r="X40" s="75" t="e">
        <f t="shared" si="5"/>
        <v>#REF!</v>
      </c>
      <c r="Y40" s="157" t="e">
        <f t="shared" si="6"/>
        <v>#REF!</v>
      </c>
      <c r="Z40" s="75" t="e">
        <f t="shared" si="7"/>
        <v>#REF!</v>
      </c>
      <c r="AA40" s="75" t="e">
        <f t="shared" si="8"/>
        <v>#REF!</v>
      </c>
      <c r="AB40" s="75" t="e">
        <f t="shared" si="9"/>
        <v>#REF!</v>
      </c>
    </row>
    <row r="41" spans="1:28" ht="18" customHeight="1" x14ac:dyDescent="0.4">
      <c r="A41" s="542" t="e">
        <f>'2  DOUBLES ET DOUBLES MIXTES'!#REF!</f>
        <v>#REF!</v>
      </c>
      <c r="B41" s="542" t="e">
        <f>'2  DOUBLES ET DOUBLES MIXTES'!#REF!</f>
        <v>#REF!</v>
      </c>
      <c r="C41" s="555"/>
      <c r="D41" s="544" t="e">
        <f>+'2  DOUBLES ET DOUBLES MIXTES'!#REF!</f>
        <v>#REF!</v>
      </c>
      <c r="E41" s="545" t="e">
        <f t="shared" si="0"/>
        <v>#REF!</v>
      </c>
      <c r="F41" s="546"/>
      <c r="G41" s="547" t="e">
        <f>IF(A41="","",VLOOKUP(A41,[0]!LT,2))</f>
        <v>#REF!</v>
      </c>
      <c r="H41" s="548" t="e">
        <f>IF(A41="","",VLOOKUP(A41,[0]!LT,3))</f>
        <v>#REF!</v>
      </c>
      <c r="I41" s="549" t="e">
        <f>IF(A41="","",VLOOKUP(A41,[0]!LT,5))</f>
        <v>#REF!</v>
      </c>
      <c r="J41" s="556"/>
      <c r="K41" s="547" t="e">
        <f>IF(B41="","",VLOOKUP(B41,[0]!LT,2))</f>
        <v>#REF!</v>
      </c>
      <c r="L41" s="548" t="e">
        <f>IF(B41="","",VLOOKUP(B41,[0]!LT,3))</f>
        <v>#REF!</v>
      </c>
      <c r="M41" s="551" t="e">
        <f>IF(B41="","",VLOOKUP(B41,[0]!LT,5))</f>
        <v>#REF!</v>
      </c>
      <c r="N41" s="552" t="e">
        <f>IF(A41="","",VLOOKUP(A41,[0]!LT,4))</f>
        <v>#REF!</v>
      </c>
      <c r="O41" s="553" t="e">
        <f>IF(A41="","",VLOOKUP(A41,[0]!LT,8))</f>
        <v>#REF!</v>
      </c>
      <c r="P41" s="553" t="e">
        <f>IF(B41="","",VLOOKUP(B41,[0]!LT,8))</f>
        <v>#REF!</v>
      </c>
      <c r="Q41" s="554" t="e">
        <f t="array" ref="Q41">IF(I41:M41="","",SUM(I41+M41))</f>
        <v>#REF!</v>
      </c>
      <c r="R41" s="552" t="e">
        <f>IF(B41="","",VLOOKUP(B41,[0]!LT,4))</f>
        <v>#REF!</v>
      </c>
      <c r="S41" s="554" t="e">
        <f t="shared" si="1"/>
        <v>#REF!</v>
      </c>
      <c r="T41" s="266">
        <v>34</v>
      </c>
      <c r="U41" s="157" t="e">
        <f t="shared" si="2"/>
        <v>#REF!</v>
      </c>
      <c r="V41" s="75" t="e">
        <f t="shared" si="3"/>
        <v>#REF!</v>
      </c>
      <c r="W41" s="75" t="e">
        <f t="shared" si="4"/>
        <v>#REF!</v>
      </c>
      <c r="X41" s="75" t="e">
        <f t="shared" si="5"/>
        <v>#REF!</v>
      </c>
      <c r="Y41" s="157" t="e">
        <f t="shared" si="6"/>
        <v>#REF!</v>
      </c>
      <c r="Z41" s="75" t="e">
        <f t="shared" si="7"/>
        <v>#REF!</v>
      </c>
      <c r="AA41" s="75" t="e">
        <f t="shared" si="8"/>
        <v>#REF!</v>
      </c>
      <c r="AB41" s="75" t="e">
        <f t="shared" si="9"/>
        <v>#REF!</v>
      </c>
    </row>
    <row r="42" spans="1:28" ht="18" customHeight="1" x14ac:dyDescent="0.4">
      <c r="A42" s="542" t="e">
        <f>'2  DOUBLES ET DOUBLES MIXTES'!#REF!</f>
        <v>#REF!</v>
      </c>
      <c r="B42" s="542" t="e">
        <f>'2  DOUBLES ET DOUBLES MIXTES'!#REF!</f>
        <v>#REF!</v>
      </c>
      <c r="C42" s="555"/>
      <c r="D42" s="544" t="e">
        <f>+'2  DOUBLES ET DOUBLES MIXTES'!#REF!</f>
        <v>#REF!</v>
      </c>
      <c r="E42" s="545" t="e">
        <f t="shared" si="0"/>
        <v>#REF!</v>
      </c>
      <c r="F42" s="546"/>
      <c r="G42" s="547" t="e">
        <f>IF(A42="","",VLOOKUP(A42,[0]!LT,2))</f>
        <v>#REF!</v>
      </c>
      <c r="H42" s="548" t="e">
        <f>IF(A42="","",VLOOKUP(A42,[0]!LT,3))</f>
        <v>#REF!</v>
      </c>
      <c r="I42" s="549" t="e">
        <f>IF(A42="","",VLOOKUP(A42,[0]!LT,5))</f>
        <v>#REF!</v>
      </c>
      <c r="J42" s="556"/>
      <c r="K42" s="547" t="e">
        <f>IF(B42="","",VLOOKUP(B42,[0]!LT,2))</f>
        <v>#REF!</v>
      </c>
      <c r="L42" s="548" t="e">
        <f>IF(B42="","",VLOOKUP(B42,[0]!LT,3))</f>
        <v>#REF!</v>
      </c>
      <c r="M42" s="551" t="e">
        <f>IF(B42="","",VLOOKUP(B42,[0]!LT,5))</f>
        <v>#REF!</v>
      </c>
      <c r="N42" s="552" t="e">
        <f>IF(A42="","",VLOOKUP(A42,[0]!LT,4))</f>
        <v>#REF!</v>
      </c>
      <c r="O42" s="553" t="e">
        <f>IF(A42="","",VLOOKUP(A42,[0]!LT,8))</f>
        <v>#REF!</v>
      </c>
      <c r="P42" s="553" t="e">
        <f>IF(B42="","",VLOOKUP(B42,[0]!LT,8))</f>
        <v>#REF!</v>
      </c>
      <c r="Q42" s="554" t="e">
        <f t="array" ref="Q42">IF(I42:M42="","",SUM(I42+M42))</f>
        <v>#REF!</v>
      </c>
      <c r="R42" s="552" t="e">
        <f>IF(B42="","",VLOOKUP(B42,[0]!LT,4))</f>
        <v>#REF!</v>
      </c>
      <c r="S42" s="554" t="e">
        <f t="shared" si="1"/>
        <v>#REF!</v>
      </c>
      <c r="T42" s="266">
        <v>35</v>
      </c>
      <c r="U42" s="157" t="e">
        <f t="shared" si="2"/>
        <v>#REF!</v>
      </c>
      <c r="V42" s="75" t="e">
        <f t="shared" si="3"/>
        <v>#REF!</v>
      </c>
      <c r="W42" s="75" t="e">
        <f t="shared" si="4"/>
        <v>#REF!</v>
      </c>
      <c r="X42" s="75" t="e">
        <f t="shared" si="5"/>
        <v>#REF!</v>
      </c>
      <c r="Y42" s="157" t="e">
        <f t="shared" si="6"/>
        <v>#REF!</v>
      </c>
      <c r="Z42" s="75" t="e">
        <f t="shared" si="7"/>
        <v>#REF!</v>
      </c>
      <c r="AA42" s="75" t="e">
        <f t="shared" si="8"/>
        <v>#REF!</v>
      </c>
      <c r="AB42" s="75" t="e">
        <f t="shared" si="9"/>
        <v>#REF!</v>
      </c>
    </row>
    <row r="43" spans="1:28" ht="18" customHeight="1" x14ac:dyDescent="0.4">
      <c r="A43" s="542" t="e">
        <f>'2  DOUBLES ET DOUBLES MIXTES'!#REF!</f>
        <v>#REF!</v>
      </c>
      <c r="B43" s="542" t="e">
        <f>'2  DOUBLES ET DOUBLES MIXTES'!#REF!</f>
        <v>#REF!</v>
      </c>
      <c r="C43" s="555"/>
      <c r="D43" s="544" t="e">
        <f>+'2  DOUBLES ET DOUBLES MIXTES'!#REF!</f>
        <v>#REF!</v>
      </c>
      <c r="E43" s="545" t="e">
        <f t="shared" si="0"/>
        <v>#REF!</v>
      </c>
      <c r="F43" s="546"/>
      <c r="G43" s="547" t="e">
        <f>IF(A43="","",VLOOKUP(A43,[0]!LT,2))</f>
        <v>#REF!</v>
      </c>
      <c r="H43" s="548" t="e">
        <f>IF(A43="","",VLOOKUP(A43,[0]!LT,3))</f>
        <v>#REF!</v>
      </c>
      <c r="I43" s="549" t="e">
        <f>IF(A43="","",VLOOKUP(A43,[0]!LT,5))</f>
        <v>#REF!</v>
      </c>
      <c r="J43" s="556"/>
      <c r="K43" s="547" t="e">
        <f>IF(B43="","",VLOOKUP(B43,[0]!LT,2))</f>
        <v>#REF!</v>
      </c>
      <c r="L43" s="548" t="e">
        <f>IF(B43="","",VLOOKUP(B43,[0]!LT,3))</f>
        <v>#REF!</v>
      </c>
      <c r="M43" s="551" t="e">
        <f>IF(B43="","",VLOOKUP(B43,[0]!LT,5))</f>
        <v>#REF!</v>
      </c>
      <c r="N43" s="552" t="e">
        <f>IF(A43="","",VLOOKUP(A43,[0]!LT,4))</f>
        <v>#REF!</v>
      </c>
      <c r="O43" s="553" t="e">
        <f>IF(A43="","",VLOOKUP(A43,[0]!LT,8))</f>
        <v>#REF!</v>
      </c>
      <c r="P43" s="553" t="e">
        <f>IF(B43="","",VLOOKUP(B43,[0]!LT,8))</f>
        <v>#REF!</v>
      </c>
      <c r="Q43" s="554" t="e">
        <f t="array" ref="Q43">IF(I43:M43="","",SUM(I43+M43))</f>
        <v>#REF!</v>
      </c>
      <c r="R43" s="552" t="e">
        <f>IF(B43="","",VLOOKUP(B43,[0]!LT,4))</f>
        <v>#REF!</v>
      </c>
      <c r="S43" s="554" t="e">
        <f t="shared" si="1"/>
        <v>#REF!</v>
      </c>
      <c r="T43" s="266">
        <v>36</v>
      </c>
      <c r="U43" s="157" t="e">
        <f t="shared" si="2"/>
        <v>#REF!</v>
      </c>
      <c r="V43" s="75" t="e">
        <f t="shared" si="3"/>
        <v>#REF!</v>
      </c>
      <c r="W43" s="75" t="e">
        <f t="shared" si="4"/>
        <v>#REF!</v>
      </c>
      <c r="X43" s="75" t="e">
        <f t="shared" si="5"/>
        <v>#REF!</v>
      </c>
      <c r="Y43" s="157" t="e">
        <f t="shared" si="6"/>
        <v>#REF!</v>
      </c>
      <c r="Z43" s="75" t="e">
        <f t="shared" si="7"/>
        <v>#REF!</v>
      </c>
      <c r="AA43" s="75" t="e">
        <f t="shared" si="8"/>
        <v>#REF!</v>
      </c>
      <c r="AB43" s="75" t="e">
        <f t="shared" si="9"/>
        <v>#REF!</v>
      </c>
    </row>
    <row r="44" spans="1:28" ht="18" customHeight="1" x14ac:dyDescent="0.4">
      <c r="A44" s="542" t="e">
        <f>'2  DOUBLES ET DOUBLES MIXTES'!#REF!</f>
        <v>#REF!</v>
      </c>
      <c r="B44" s="542" t="e">
        <f>'2  DOUBLES ET DOUBLES MIXTES'!#REF!</f>
        <v>#REF!</v>
      </c>
      <c r="C44" s="555"/>
      <c r="D44" s="544" t="e">
        <f>+'2  DOUBLES ET DOUBLES MIXTES'!#REF!</f>
        <v>#REF!</v>
      </c>
      <c r="E44" s="545" t="e">
        <f t="shared" si="0"/>
        <v>#REF!</v>
      </c>
      <c r="F44" s="546"/>
      <c r="G44" s="547" t="e">
        <f>IF(A44="","",VLOOKUP(A44,[0]!LT,2))</f>
        <v>#REF!</v>
      </c>
      <c r="H44" s="548" t="e">
        <f>IF(A44="","",VLOOKUP(A44,[0]!LT,3))</f>
        <v>#REF!</v>
      </c>
      <c r="I44" s="549" t="e">
        <f>IF(A44="","",VLOOKUP(A44,[0]!LT,5))</f>
        <v>#REF!</v>
      </c>
      <c r="J44" s="556"/>
      <c r="K44" s="547" t="e">
        <f>IF(B44="","",VLOOKUP(B44,[0]!LT,2))</f>
        <v>#REF!</v>
      </c>
      <c r="L44" s="548" t="e">
        <f>IF(B44="","",VLOOKUP(B44,[0]!LT,3))</f>
        <v>#REF!</v>
      </c>
      <c r="M44" s="551" t="e">
        <f>IF(B44="","",VLOOKUP(B44,[0]!LT,5))</f>
        <v>#REF!</v>
      </c>
      <c r="N44" s="552" t="e">
        <f>IF(A44="","",VLOOKUP(A44,[0]!LT,4))</f>
        <v>#REF!</v>
      </c>
      <c r="O44" s="553" t="e">
        <f>IF(A44="","",VLOOKUP(A44,[0]!LT,8))</f>
        <v>#REF!</v>
      </c>
      <c r="P44" s="553" t="e">
        <f>IF(B44="","",VLOOKUP(B44,[0]!LT,8))</f>
        <v>#REF!</v>
      </c>
      <c r="Q44" s="554" t="e">
        <f t="array" ref="Q44">IF(I44:M44="","",SUM(I44+M44))</f>
        <v>#REF!</v>
      </c>
      <c r="R44" s="552" t="e">
        <f>IF(B44="","",VLOOKUP(B44,[0]!LT,4))</f>
        <v>#REF!</v>
      </c>
      <c r="S44" s="554" t="e">
        <f t="shared" si="1"/>
        <v>#REF!</v>
      </c>
      <c r="T44" s="266">
        <v>37</v>
      </c>
      <c r="U44" s="157" t="e">
        <f t="shared" si="2"/>
        <v>#REF!</v>
      </c>
      <c r="V44" s="75" t="e">
        <f t="shared" si="3"/>
        <v>#REF!</v>
      </c>
      <c r="W44" s="75" t="e">
        <f t="shared" si="4"/>
        <v>#REF!</v>
      </c>
      <c r="X44" s="75" t="e">
        <f t="shared" si="5"/>
        <v>#REF!</v>
      </c>
      <c r="Y44" s="157" t="e">
        <f t="shared" si="6"/>
        <v>#REF!</v>
      </c>
      <c r="Z44" s="75" t="e">
        <f t="shared" si="7"/>
        <v>#REF!</v>
      </c>
      <c r="AA44" s="75" t="e">
        <f t="shared" si="8"/>
        <v>#REF!</v>
      </c>
      <c r="AB44" s="75" t="e">
        <f t="shared" si="9"/>
        <v>#REF!</v>
      </c>
    </row>
    <row r="45" spans="1:28" ht="18" customHeight="1" x14ac:dyDescent="0.4">
      <c r="A45" s="542" t="e">
        <f>'2  DOUBLES ET DOUBLES MIXTES'!#REF!</f>
        <v>#REF!</v>
      </c>
      <c r="B45" s="542" t="e">
        <f>'2  DOUBLES ET DOUBLES MIXTES'!#REF!</f>
        <v>#REF!</v>
      </c>
      <c r="C45" s="555"/>
      <c r="D45" s="544" t="e">
        <f>+'2  DOUBLES ET DOUBLES MIXTES'!#REF!</f>
        <v>#REF!</v>
      </c>
      <c r="E45" s="545" t="e">
        <f t="shared" si="0"/>
        <v>#REF!</v>
      </c>
      <c r="F45" s="546"/>
      <c r="G45" s="547" t="e">
        <f>IF(A45="","",VLOOKUP(A45,[0]!LT,2))</f>
        <v>#REF!</v>
      </c>
      <c r="H45" s="548" t="e">
        <f>IF(A45="","",VLOOKUP(A45,[0]!LT,3))</f>
        <v>#REF!</v>
      </c>
      <c r="I45" s="549" t="e">
        <f>IF(A45="","",VLOOKUP(A45,[0]!LT,5))</f>
        <v>#REF!</v>
      </c>
      <c r="J45" s="556"/>
      <c r="K45" s="547" t="e">
        <f>IF(B45="","",VLOOKUP(B45,[0]!LT,2))</f>
        <v>#REF!</v>
      </c>
      <c r="L45" s="548" t="e">
        <f>IF(B45="","",VLOOKUP(B45,[0]!LT,3))</f>
        <v>#REF!</v>
      </c>
      <c r="M45" s="551" t="e">
        <f>IF(B45="","",VLOOKUP(B45,[0]!LT,5))</f>
        <v>#REF!</v>
      </c>
      <c r="N45" s="552" t="e">
        <f>IF(A45="","",VLOOKUP(A45,[0]!LT,4))</f>
        <v>#REF!</v>
      </c>
      <c r="O45" s="553" t="e">
        <f>IF(A45="","",VLOOKUP(A45,[0]!LT,8))</f>
        <v>#REF!</v>
      </c>
      <c r="P45" s="553" t="e">
        <f>IF(B45="","",VLOOKUP(B45,[0]!LT,8))</f>
        <v>#REF!</v>
      </c>
      <c r="Q45" s="554" t="e">
        <f t="array" ref="Q45">IF(I45:M45="","",SUM(I45+M45))</f>
        <v>#REF!</v>
      </c>
      <c r="R45" s="552" t="e">
        <f>IF(B45="","",VLOOKUP(B45,[0]!LT,4))</f>
        <v>#REF!</v>
      </c>
      <c r="S45" s="554" t="e">
        <f t="shared" si="1"/>
        <v>#REF!</v>
      </c>
      <c r="T45" s="266">
        <v>38</v>
      </c>
      <c r="U45" s="157" t="e">
        <f t="shared" si="2"/>
        <v>#REF!</v>
      </c>
      <c r="V45" s="75" t="e">
        <f t="shared" si="3"/>
        <v>#REF!</v>
      </c>
      <c r="W45" s="75" t="e">
        <f t="shared" si="4"/>
        <v>#REF!</v>
      </c>
      <c r="X45" s="75" t="e">
        <f t="shared" si="5"/>
        <v>#REF!</v>
      </c>
      <c r="Y45" s="157" t="e">
        <f t="shared" si="6"/>
        <v>#REF!</v>
      </c>
      <c r="Z45" s="75" t="e">
        <f t="shared" si="7"/>
        <v>#REF!</v>
      </c>
      <c r="AA45" s="75" t="e">
        <f t="shared" si="8"/>
        <v>#REF!</v>
      </c>
      <c r="AB45" s="75" t="e">
        <f t="shared" si="9"/>
        <v>#REF!</v>
      </c>
    </row>
    <row r="46" spans="1:28" ht="18" customHeight="1" x14ac:dyDescent="0.4">
      <c r="A46" s="542" t="e">
        <f>'2  DOUBLES ET DOUBLES MIXTES'!#REF!</f>
        <v>#REF!</v>
      </c>
      <c r="B46" s="542" t="e">
        <f>'2  DOUBLES ET DOUBLES MIXTES'!#REF!</f>
        <v>#REF!</v>
      </c>
      <c r="C46" s="555"/>
      <c r="D46" s="544" t="e">
        <f>+'2  DOUBLES ET DOUBLES MIXTES'!#REF!</f>
        <v>#REF!</v>
      </c>
      <c r="E46" s="545" t="e">
        <f t="shared" si="0"/>
        <v>#REF!</v>
      </c>
      <c r="F46" s="546"/>
      <c r="G46" s="547" t="e">
        <f>IF(A46="","",VLOOKUP(A46,[0]!LT,2))</f>
        <v>#REF!</v>
      </c>
      <c r="H46" s="548" t="e">
        <f>IF(A46="","",VLOOKUP(A46,[0]!LT,3))</f>
        <v>#REF!</v>
      </c>
      <c r="I46" s="549" t="e">
        <f>IF(A46="","",VLOOKUP(A46,[0]!LT,5))</f>
        <v>#REF!</v>
      </c>
      <c r="J46" s="556"/>
      <c r="K46" s="547" t="e">
        <f>IF(B46="","",VLOOKUP(B46,[0]!LT,2))</f>
        <v>#REF!</v>
      </c>
      <c r="L46" s="548" t="e">
        <f>IF(B46="","",VLOOKUP(B46,[0]!LT,3))</f>
        <v>#REF!</v>
      </c>
      <c r="M46" s="551" t="e">
        <f>IF(B46="","",VLOOKUP(B46,[0]!LT,5))</f>
        <v>#REF!</v>
      </c>
      <c r="N46" s="552" t="e">
        <f>IF(A46="","",VLOOKUP(A46,[0]!LT,4))</f>
        <v>#REF!</v>
      </c>
      <c r="O46" s="553" t="e">
        <f>IF(A46="","",VLOOKUP(A46,[0]!LT,8))</f>
        <v>#REF!</v>
      </c>
      <c r="P46" s="553" t="e">
        <f>IF(B46="","",VLOOKUP(B46,[0]!LT,8))</f>
        <v>#REF!</v>
      </c>
      <c r="Q46" s="554" t="e">
        <f t="array" ref="Q46">IF(I46:M46="","",SUM(I46+M46))</f>
        <v>#REF!</v>
      </c>
      <c r="R46" s="552" t="e">
        <f>IF(B46="","",VLOOKUP(B46,[0]!LT,4))</f>
        <v>#REF!</v>
      </c>
      <c r="S46" s="554" t="e">
        <f t="shared" si="1"/>
        <v>#REF!</v>
      </c>
      <c r="T46" s="266">
        <v>39</v>
      </c>
      <c r="U46" s="157" t="e">
        <f t="shared" si="2"/>
        <v>#REF!</v>
      </c>
      <c r="V46" s="75" t="e">
        <f t="shared" si="3"/>
        <v>#REF!</v>
      </c>
      <c r="W46" s="75" t="e">
        <f t="shared" si="4"/>
        <v>#REF!</v>
      </c>
      <c r="X46" s="75" t="e">
        <f t="shared" si="5"/>
        <v>#REF!</v>
      </c>
      <c r="Y46" s="157" t="e">
        <f t="shared" si="6"/>
        <v>#REF!</v>
      </c>
      <c r="Z46" s="75" t="e">
        <f t="shared" si="7"/>
        <v>#REF!</v>
      </c>
      <c r="AA46" s="75" t="e">
        <f t="shared" si="8"/>
        <v>#REF!</v>
      </c>
      <c r="AB46" s="75" t="e">
        <f t="shared" si="9"/>
        <v>#REF!</v>
      </c>
    </row>
    <row r="47" spans="1:28" ht="18" customHeight="1" x14ac:dyDescent="0.4">
      <c r="A47" s="542" t="e">
        <f>'2  DOUBLES ET DOUBLES MIXTES'!#REF!</f>
        <v>#REF!</v>
      </c>
      <c r="B47" s="542" t="e">
        <f>'2  DOUBLES ET DOUBLES MIXTES'!#REF!</f>
        <v>#REF!</v>
      </c>
      <c r="C47" s="555"/>
      <c r="D47" s="544" t="e">
        <f>+'2  DOUBLES ET DOUBLES MIXTES'!#REF!</f>
        <v>#REF!</v>
      </c>
      <c r="E47" s="545" t="e">
        <f t="shared" si="0"/>
        <v>#REF!</v>
      </c>
      <c r="F47" s="546"/>
      <c r="G47" s="547" t="e">
        <f>IF(A47="","",VLOOKUP(A47,[0]!LT,2))</f>
        <v>#REF!</v>
      </c>
      <c r="H47" s="548" t="e">
        <f>IF(A47="","",VLOOKUP(A47,[0]!LT,3))</f>
        <v>#REF!</v>
      </c>
      <c r="I47" s="549" t="e">
        <f>IF(A47="","",VLOOKUP(A47,[0]!LT,5))</f>
        <v>#REF!</v>
      </c>
      <c r="J47" s="556"/>
      <c r="K47" s="547" t="e">
        <f>IF(B47="","",VLOOKUP(B47,[0]!LT,2))</f>
        <v>#REF!</v>
      </c>
      <c r="L47" s="548" t="e">
        <f>IF(B47="","",VLOOKUP(B47,[0]!LT,3))</f>
        <v>#REF!</v>
      </c>
      <c r="M47" s="551" t="e">
        <f>IF(B47="","",VLOOKUP(B47,[0]!LT,5))</f>
        <v>#REF!</v>
      </c>
      <c r="N47" s="552" t="e">
        <f>IF(A47="","",VLOOKUP(A47,[0]!LT,4))</f>
        <v>#REF!</v>
      </c>
      <c r="O47" s="553" t="e">
        <f>IF(A47="","",VLOOKUP(A47,[0]!LT,8))</f>
        <v>#REF!</v>
      </c>
      <c r="P47" s="553" t="e">
        <f>IF(B47="","",VLOOKUP(B47,[0]!LT,8))</f>
        <v>#REF!</v>
      </c>
      <c r="Q47" s="554" t="e">
        <f t="array" ref="Q47">IF(I47:M47="","",SUM(I47+M47))</f>
        <v>#REF!</v>
      </c>
      <c r="R47" s="552" t="e">
        <f>IF(B47="","",VLOOKUP(B47,[0]!LT,4))</f>
        <v>#REF!</v>
      </c>
      <c r="S47" s="554" t="e">
        <f t="shared" si="1"/>
        <v>#REF!</v>
      </c>
      <c r="T47" s="266">
        <v>40</v>
      </c>
      <c r="U47" s="157" t="e">
        <f t="shared" si="2"/>
        <v>#REF!</v>
      </c>
      <c r="V47" s="75" t="e">
        <f t="shared" si="3"/>
        <v>#REF!</v>
      </c>
      <c r="W47" s="75" t="e">
        <f t="shared" si="4"/>
        <v>#REF!</v>
      </c>
      <c r="X47" s="75" t="e">
        <f t="shared" si="5"/>
        <v>#REF!</v>
      </c>
      <c r="Y47" s="157" t="e">
        <f t="shared" si="6"/>
        <v>#REF!</v>
      </c>
      <c r="Z47" s="75" t="e">
        <f t="shared" si="7"/>
        <v>#REF!</v>
      </c>
      <c r="AA47" s="75" t="e">
        <f t="shared" si="8"/>
        <v>#REF!</v>
      </c>
      <c r="AB47" s="75" t="e">
        <f t="shared" si="9"/>
        <v>#REF!</v>
      </c>
    </row>
    <row r="48" spans="1:28" ht="18" customHeight="1" x14ac:dyDescent="0.4">
      <c r="A48" s="542" t="e">
        <f>'2  DOUBLES ET DOUBLES MIXTES'!#REF!</f>
        <v>#REF!</v>
      </c>
      <c r="B48" s="542" t="e">
        <f>'2  DOUBLES ET DOUBLES MIXTES'!#REF!</f>
        <v>#REF!</v>
      </c>
      <c r="C48" s="557"/>
      <c r="D48" s="544" t="e">
        <f>+'2  DOUBLES ET DOUBLES MIXTES'!#REF!</f>
        <v>#REF!</v>
      </c>
      <c r="E48" s="545" t="e">
        <f t="shared" si="0"/>
        <v>#REF!</v>
      </c>
      <c r="F48" s="546"/>
      <c r="G48" s="547" t="e">
        <f>IF(A48="","",VLOOKUP(A48,[0]!LT,2))</f>
        <v>#REF!</v>
      </c>
      <c r="H48" s="548" t="e">
        <f>IF(A48="","",VLOOKUP(A48,[0]!LT,3))</f>
        <v>#REF!</v>
      </c>
      <c r="I48" s="549" t="e">
        <f>IF(A48="","",VLOOKUP(A48,[0]!LT,5))</f>
        <v>#REF!</v>
      </c>
      <c r="J48" s="558"/>
      <c r="K48" s="547" t="e">
        <f>IF(B48="","",VLOOKUP(B48,[0]!LT,2))</f>
        <v>#REF!</v>
      </c>
      <c r="L48" s="548" t="e">
        <f>IF(B48="","",VLOOKUP(B48,[0]!LT,3))</f>
        <v>#REF!</v>
      </c>
      <c r="M48" s="551" t="e">
        <f>IF(B48="","",VLOOKUP(B48,[0]!LT,5))</f>
        <v>#REF!</v>
      </c>
      <c r="N48" s="552" t="e">
        <f>IF(A48="","",VLOOKUP(A48,[0]!LT,4))</f>
        <v>#REF!</v>
      </c>
      <c r="O48" s="553" t="e">
        <f>IF(A28="","",VLOOKUP(A28,[0]!LT,8))</f>
        <v>#REF!</v>
      </c>
      <c r="P48" s="553" t="e">
        <f>IF(B48="","",VLOOKUP(B48,[0]!LT,8))</f>
        <v>#REF!</v>
      </c>
      <c r="Q48" s="554" t="e">
        <f t="array" ref="Q48">IF(I48:M48="","",SUM(I48+M48))</f>
        <v>#REF!</v>
      </c>
      <c r="R48" s="552" t="e">
        <f>IF(B48="","",VLOOKUP(B48,[0]!LT,4))</f>
        <v>#REF!</v>
      </c>
      <c r="S48" s="554" t="e">
        <f t="shared" si="1"/>
        <v>#REF!</v>
      </c>
      <c r="T48" s="266">
        <v>41</v>
      </c>
      <c r="U48" s="157" t="e">
        <f t="shared" si="2"/>
        <v>#REF!</v>
      </c>
      <c r="V48" s="75" t="e">
        <f t="shared" si="3"/>
        <v>#REF!</v>
      </c>
      <c r="W48" s="75" t="e">
        <f t="shared" si="4"/>
        <v>#REF!</v>
      </c>
      <c r="X48" s="75" t="e">
        <f t="shared" si="5"/>
        <v>#REF!</v>
      </c>
      <c r="Y48" s="157" t="e">
        <f t="shared" si="6"/>
        <v>#REF!</v>
      </c>
      <c r="Z48" s="75" t="e">
        <f t="shared" si="7"/>
        <v>#REF!</v>
      </c>
      <c r="AA48" s="75" t="e">
        <f t="shared" si="8"/>
        <v>#REF!</v>
      </c>
      <c r="AB48" s="75" t="e">
        <f t="shared" si="9"/>
        <v>#REF!</v>
      </c>
    </row>
    <row r="49" spans="3:25" ht="19.5" customHeight="1" x14ac:dyDescent="0.3">
      <c r="F49" s="779" t="str">
        <f>+'3 RENSEIGNEMENTS'!P23</f>
        <v/>
      </c>
      <c r="G49" s="781" t="s">
        <v>322</v>
      </c>
      <c r="H49" s="781"/>
      <c r="T49" s="111"/>
    </row>
    <row r="50" spans="3:25" ht="19.5" customHeight="1" x14ac:dyDescent="0.35">
      <c r="F50" s="779"/>
      <c r="G50" s="559" t="s">
        <v>323</v>
      </c>
      <c r="H50" s="560"/>
      <c r="K50" s="561" t="s">
        <v>324</v>
      </c>
      <c r="L50" s="562" t="e">
        <f>#REF!</f>
        <v>#REF!</v>
      </c>
      <c r="M50" s="563"/>
      <c r="N50" s="563"/>
    </row>
    <row r="51" spans="3:25" ht="25.5" customHeight="1" x14ac:dyDescent="0.4">
      <c r="F51" s="564" t="str">
        <f>'3 RENSEIGNEMENTS'!T23</f>
        <v/>
      </c>
      <c r="G51" s="565" t="s">
        <v>325</v>
      </c>
      <c r="H51" s="560"/>
    </row>
    <row r="52" spans="3:25" ht="17.399999999999999" x14ac:dyDescent="0.3">
      <c r="C52" s="777" t="s">
        <v>326</v>
      </c>
      <c r="D52" s="777"/>
      <c r="E52" s="777"/>
      <c r="F52" s="777"/>
      <c r="G52" s="777"/>
      <c r="H52" s="777"/>
      <c r="I52" s="777"/>
      <c r="J52" s="777"/>
      <c r="K52" s="777"/>
      <c r="L52" s="777"/>
      <c r="M52" s="777"/>
      <c r="N52" s="777"/>
      <c r="O52" s="114"/>
      <c r="P52" s="114"/>
      <c r="Q52" s="114"/>
      <c r="R52" s="114"/>
      <c r="S52" s="114"/>
      <c r="T52" s="114"/>
      <c r="U52" s="157"/>
      <c r="V52" s="114"/>
      <c r="W52" s="114"/>
    </row>
    <row r="53" spans="3:25" s="115" customFormat="1" x14ac:dyDescent="0.25">
      <c r="U53" s="566"/>
      <c r="Y53" s="566"/>
    </row>
  </sheetData>
  <sheetProtection password="E447" sheet="1" objects="1" scenarios="1"/>
  <mergeCells count="19">
    <mergeCell ref="D1:N1"/>
    <mergeCell ref="S1:W1"/>
    <mergeCell ref="D2:N2"/>
    <mergeCell ref="S2:W2"/>
    <mergeCell ref="D3:N3"/>
    <mergeCell ref="S3:W3"/>
    <mergeCell ref="D4:N4"/>
    <mergeCell ref="S4:W4"/>
    <mergeCell ref="C5:N5"/>
    <mergeCell ref="O5:P7"/>
    <mergeCell ref="R5:R7"/>
    <mergeCell ref="S5:S7"/>
    <mergeCell ref="C52:N52"/>
    <mergeCell ref="A6:B6"/>
    <mergeCell ref="G6:I6"/>
    <mergeCell ref="K6:M6"/>
    <mergeCell ref="N6:N7"/>
    <mergeCell ref="F49:F50"/>
    <mergeCell ref="G49:H49"/>
  </mergeCells>
  <printOptions horizontalCentered="1" verticalCentered="1"/>
  <pageMargins left="0.39374999999999999" right="0.39374999999999999" top="0.39374999999999999" bottom="0.39374999999999999" header="0.51180555555555496" footer="0.51180555555555496"/>
  <pageSetup paperSize="9" firstPageNumber="0" orientation="landscape" horizontalDpi="300" verticalDpi="300"/>
  <headerFooter>
    <oddFooter>&amp;R&amp;D</oddFooter>
  </headerFooter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85E7AB7B9E224D8A6E872AABEDE770" ma:contentTypeVersion="15" ma:contentTypeDescription="Crée un document." ma:contentTypeScope="" ma:versionID="1c26eb16eef20e9e8ea35880d3ee6ec8">
  <xsd:schema xmlns:xsd="http://www.w3.org/2001/XMLSchema" xmlns:xs="http://www.w3.org/2001/XMLSchema" xmlns:p="http://schemas.microsoft.com/office/2006/metadata/properties" xmlns:ns2="bc9aaf09-5840-40fa-9709-e1b9f809dcdb" xmlns:ns3="4c54ad43-21ea-4894-8df8-530f753e97fe" targetNamespace="http://schemas.microsoft.com/office/2006/metadata/properties" ma:root="true" ma:fieldsID="bde2f1f71f7017d635e1a7ed3a0c682f" ns2:_="" ns3:_="">
    <xsd:import namespace="bc9aaf09-5840-40fa-9709-e1b9f809dcdb"/>
    <xsd:import namespace="4c54ad43-21ea-4894-8df8-530f753e97fe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9aaf09-5840-40fa-9709-e1b9f809dcd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feb4d656-d608-4645-b143-8564cd8726b2}" ma:internalName="TaxCatchAll" ma:showField="CatchAllData" ma:web="bc9aaf09-5840-40fa-9709-e1b9f809dcd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54ad43-21ea-4894-8df8-530f753e97f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Balises d’images" ma:readOnly="false" ma:fieldId="{5cf76f15-5ced-4ddc-b409-7134ff3c332f}" ma:taxonomyMulti="true" ma:sspId="468af4e3-46a1-4528-b803-1071d04cb3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c9aaf09-5840-40fa-9709-e1b9f809dcdb" xsi:nil="true"/>
    <lcf76f155ced4ddcb4097134ff3c332f xmlns="4c54ad43-21ea-4894-8df8-530f753e97f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125D739-3224-458A-B03A-C19C690BE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c9aaf09-5840-40fa-9709-e1b9f809dcdb"/>
    <ds:schemaRef ds:uri="4c54ad43-21ea-4894-8df8-530f753e97f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6ACB7DC-4966-4A40-B8AF-3401B35E1E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47CEBB2-B4BB-4E13-852D-0E471ED5B27D}">
  <ds:schemaRefs>
    <ds:schemaRef ds:uri="http://schemas.microsoft.com/office/2006/metadata/properties"/>
    <ds:schemaRef ds:uri="http://schemas.microsoft.com/office/infopath/2007/PartnerControls"/>
    <ds:schemaRef ds:uri="bc9aaf09-5840-40fa-9709-e1b9f809dcdb"/>
    <ds:schemaRef ds:uri="4c54ad43-21ea-4894-8df8-530f753e97f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16</vt:i4>
      </vt:variant>
    </vt:vector>
  </HeadingPairs>
  <TitlesOfParts>
    <vt:vector size="24" baseType="lpstr">
      <vt:lpstr>1 INDIVIDUELS</vt:lpstr>
      <vt:lpstr>2  DOUBLES ET DOUBLES MIXTES</vt:lpstr>
      <vt:lpstr>3 RENSEIGNEMENTS</vt:lpstr>
      <vt:lpstr>XXX1</vt:lpstr>
      <vt:lpstr>XXX2</vt:lpstr>
      <vt:lpstr>XXX3</vt:lpstr>
      <vt:lpstr>XXX5</vt:lpstr>
      <vt:lpstr>XXX4</vt:lpstr>
      <vt:lpstr>CAT</vt:lpstr>
      <vt:lpstr>EQUIPES</vt:lpstr>
      <vt:lpstr>XXX2!LT</vt:lpstr>
      <vt:lpstr>XXX3!LT</vt:lpstr>
      <vt:lpstr>LT</vt:lpstr>
      <vt:lpstr>ser</vt:lpstr>
      <vt:lpstr>sss</vt:lpstr>
      <vt:lpstr>titres</vt:lpstr>
      <vt:lpstr>'1 INDIVIDUELS'!Zone_d_impression</vt:lpstr>
      <vt:lpstr>'2  DOUBLES ET DOUBLES MIXTES'!Zone_d_impression</vt:lpstr>
      <vt:lpstr>'3 RENSEIGNEMENTS'!Zone_d_impression</vt:lpstr>
      <vt:lpstr>XXX1!Zone_d_impression</vt:lpstr>
      <vt:lpstr>XXX2!Zone_d_impression</vt:lpstr>
      <vt:lpstr>XXX3!Zone_d_impression</vt:lpstr>
      <vt:lpstr>XXX4!Zone_d_impression</vt:lpstr>
      <vt:lpstr>XXX5!Zone_d_impression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CDTT MAURICE</dc:creator>
  <cp:keywords/>
  <dc:description/>
  <cp:lastModifiedBy>Clémence  BEAUFRERE</cp:lastModifiedBy>
  <cp:revision>2</cp:revision>
  <cp:lastPrinted>2024-04-17T13:41:58Z</cp:lastPrinted>
  <dcterms:created xsi:type="dcterms:W3CDTF">2003-06-20T15:25:59Z</dcterms:created>
  <dcterms:modified xsi:type="dcterms:W3CDTF">2025-12-10T11:27:55Z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0x0101006D85E7AB7B9E224D8A6E872AABEDE770</vt:lpwstr>
  </property>
</Properties>
</file>